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2495" windowHeight="9090"/>
  </bookViews>
  <sheets>
    <sheet name="Product_Performance" sheetId="1" r:id="rId1"/>
  </sheets>
  <definedNames>
    <definedName name="solver_adj" localSheetId="0" hidden="1">Product_Performance!$C$5:$C$7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Product_Performance!$C$5</definedName>
    <definedName name="solver_lhs2" localSheetId="0" hidden="1">Product_Performance!$C$5</definedName>
    <definedName name="solver_lhs3" localSheetId="0" hidden="1">Product_Performance!$C$6</definedName>
    <definedName name="solver_lhs4" localSheetId="0" hidden="1">Product_Performance!$C$6</definedName>
    <definedName name="solver_lhs5" localSheetId="0" hidden="1">Product_Performance!$C$7</definedName>
    <definedName name="solver_lhs6" localSheetId="0" hidden="1">Product_Performance!$C$7</definedName>
    <definedName name="solver_lin" localSheetId="0" hidden="1">2</definedName>
    <definedName name="solver_neg" localSheetId="0" hidden="1">2</definedName>
    <definedName name="solver_num" localSheetId="0" hidden="1">6</definedName>
    <definedName name="solver_nwt" localSheetId="0" hidden="1">1</definedName>
    <definedName name="solver_opt" localSheetId="0" hidden="1">Product_Performance!$H$8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hs1" localSheetId="0" hidden="1">0.085</definedName>
    <definedName name="solver_rhs2" localSheetId="0" hidden="1">0</definedName>
    <definedName name="solver_rhs3" localSheetId="0" hidden="1">0.8</definedName>
    <definedName name="solver_rhs4" localSheetId="0" hidden="1">0.6</definedName>
    <definedName name="solver_rhs5" localSheetId="0" hidden="1">0.7</definedName>
    <definedName name="solver_rhs6" localSheetId="0" hidden="1">0.5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0.2</definedName>
  </definedNames>
  <calcPr calcId="145621"/>
</workbook>
</file>

<file path=xl/calcChain.xml><?xml version="1.0" encoding="utf-8"?>
<calcChain xmlns="http://schemas.openxmlformats.org/spreadsheetml/2006/main">
  <c r="D12" i="1" l="1"/>
  <c r="D26" i="1" s="1"/>
  <c r="E17" i="1"/>
  <c r="F17" i="1"/>
  <c r="G17" i="1"/>
  <c r="H17" i="1"/>
  <c r="I17" i="1"/>
  <c r="J17" i="1"/>
  <c r="K17" i="1"/>
  <c r="L17" i="1"/>
  <c r="M17" i="1"/>
  <c r="N17" i="1"/>
  <c r="O17" i="1"/>
  <c r="D13" i="1"/>
  <c r="D27" i="1" s="1"/>
  <c r="E27" i="1"/>
  <c r="G27" i="1"/>
  <c r="I27" i="1"/>
  <c r="K27" i="1"/>
  <c r="M27" i="1"/>
  <c r="O27" i="1"/>
  <c r="D14" i="1"/>
  <c r="D28" i="1"/>
  <c r="E28" i="1"/>
  <c r="F28" i="1"/>
  <c r="G28" i="1"/>
  <c r="H28" i="1"/>
  <c r="I28" i="1"/>
  <c r="J28" i="1"/>
  <c r="K28" i="1"/>
  <c r="L28" i="1"/>
  <c r="M28" i="1"/>
  <c r="N28" i="1"/>
  <c r="O28" i="1"/>
  <c r="D11" i="1"/>
  <c r="E25" i="1" s="1"/>
  <c r="F25" i="1"/>
  <c r="H25" i="1"/>
  <c r="J25" i="1"/>
  <c r="L25" i="1"/>
  <c r="N25" i="1"/>
  <c r="D25" i="1"/>
  <c r="C12" i="1"/>
  <c r="D20" i="1"/>
  <c r="E20" i="1"/>
  <c r="F20" i="1"/>
  <c r="G20" i="1"/>
  <c r="H20" i="1"/>
  <c r="I20" i="1"/>
  <c r="J20" i="1"/>
  <c r="K20" i="1"/>
  <c r="L20" i="1"/>
  <c r="M20" i="1"/>
  <c r="N20" i="1"/>
  <c r="O20" i="1"/>
  <c r="C13" i="1"/>
  <c r="D21" i="1" s="1"/>
  <c r="P21" i="1" s="1"/>
  <c r="E21" i="1"/>
  <c r="F21" i="1"/>
  <c r="G21" i="1"/>
  <c r="H21" i="1"/>
  <c r="I21" i="1"/>
  <c r="J21" i="1"/>
  <c r="K21" i="1"/>
  <c r="L21" i="1"/>
  <c r="M21" i="1"/>
  <c r="N21" i="1"/>
  <c r="O21" i="1"/>
  <c r="C14" i="1"/>
  <c r="D22" i="1"/>
  <c r="E22" i="1"/>
  <c r="F22" i="1"/>
  <c r="G22" i="1"/>
  <c r="H22" i="1"/>
  <c r="I22" i="1"/>
  <c r="J22" i="1"/>
  <c r="K22" i="1"/>
  <c r="L22" i="1"/>
  <c r="M22" i="1"/>
  <c r="N22" i="1"/>
  <c r="O22" i="1"/>
  <c r="C11" i="1"/>
  <c r="E19" i="1" s="1"/>
  <c r="F19" i="1"/>
  <c r="G19" i="1"/>
  <c r="H19" i="1"/>
  <c r="I19" i="1"/>
  <c r="J19" i="1"/>
  <c r="K19" i="1"/>
  <c r="L19" i="1"/>
  <c r="M19" i="1"/>
  <c r="N19" i="1"/>
  <c r="O19" i="1"/>
  <c r="D19" i="1"/>
  <c r="D23" i="1" s="1"/>
  <c r="F23" i="1"/>
  <c r="G23" i="1"/>
  <c r="H23" i="1"/>
  <c r="I23" i="1"/>
  <c r="J23" i="1"/>
  <c r="K23" i="1"/>
  <c r="L23" i="1"/>
  <c r="M23" i="1"/>
  <c r="N23" i="1"/>
  <c r="O23" i="1"/>
  <c r="P28" i="1"/>
  <c r="P22" i="1"/>
  <c r="P20" i="1"/>
  <c r="E23" i="1" l="1"/>
  <c r="P23" i="1" s="1"/>
  <c r="H5" i="1" s="1"/>
  <c r="P19" i="1"/>
  <c r="D29" i="1"/>
  <c r="O25" i="1"/>
  <c r="M25" i="1"/>
  <c r="K25" i="1"/>
  <c r="I25" i="1"/>
  <c r="G25" i="1"/>
  <c r="N27" i="1"/>
  <c r="L27" i="1"/>
  <c r="J27" i="1"/>
  <c r="H27" i="1"/>
  <c r="F27" i="1"/>
  <c r="P27" i="1" s="1"/>
  <c r="O26" i="1"/>
  <c r="N26" i="1"/>
  <c r="N29" i="1" s="1"/>
  <c r="N30" i="1" s="1"/>
  <c r="M26" i="1"/>
  <c r="L26" i="1"/>
  <c r="K26" i="1"/>
  <c r="J26" i="1"/>
  <c r="J29" i="1" s="1"/>
  <c r="J30" i="1" s="1"/>
  <c r="I26" i="1"/>
  <c r="H26" i="1"/>
  <c r="H29" i="1" s="1"/>
  <c r="H30" i="1" s="1"/>
  <c r="G26" i="1"/>
  <c r="F26" i="1"/>
  <c r="F29" i="1" s="1"/>
  <c r="F30" i="1" s="1"/>
  <c r="E26" i="1"/>
  <c r="P26" i="1" s="1"/>
  <c r="G29" i="1" l="1"/>
  <c r="G30" i="1" s="1"/>
  <c r="K29" i="1"/>
  <c r="K30" i="1" s="1"/>
  <c r="O29" i="1"/>
  <c r="O30" i="1" s="1"/>
  <c r="E29" i="1"/>
  <c r="P29" i="1" s="1"/>
  <c r="H6" i="1" s="1"/>
  <c r="L29" i="1"/>
  <c r="L30" i="1" s="1"/>
  <c r="I29" i="1"/>
  <c r="I30" i="1" s="1"/>
  <c r="M29" i="1"/>
  <c r="M30" i="1" s="1"/>
  <c r="P25" i="1"/>
  <c r="D30" i="1"/>
  <c r="E30" i="1" l="1"/>
  <c r="P30" i="1" s="1"/>
  <c r="H7" i="1" s="1"/>
  <c r="H8" i="1" s="1"/>
</calcChain>
</file>

<file path=xl/sharedStrings.xml><?xml version="1.0" encoding="utf-8"?>
<sst xmlns="http://schemas.openxmlformats.org/spreadsheetml/2006/main" count="39" uniqueCount="29">
  <si>
    <t>Imported Goods Company</t>
  </si>
  <si>
    <t>Model_1</t>
  </si>
  <si>
    <t>New Product Performance Forecasts</t>
  </si>
  <si>
    <t>Assumptions</t>
  </si>
  <si>
    <t>Summary of Sales</t>
  </si>
  <si>
    <t>Expected % Increase in Units Sold</t>
  </si>
  <si>
    <t>Total Sales</t>
  </si>
  <si>
    <t>Cost Pricing (% of Retail)</t>
  </si>
  <si>
    <t>Cost of Goods</t>
  </si>
  <si>
    <t>Promo Pricing (% of Retail)</t>
  </si>
  <si>
    <t>Gross Profit</t>
  </si>
  <si>
    <t>Product Information</t>
  </si>
  <si>
    <t>Description</t>
  </si>
  <si>
    <t>Retail Price</t>
  </si>
  <si>
    <t>Promo Price</t>
  </si>
  <si>
    <t>Cost</t>
  </si>
  <si>
    <t>Cordless Drill/Driver</t>
  </si>
  <si>
    <t>Kitchen Caddy</t>
  </si>
  <si>
    <t>Non-Stick Cookware Set</t>
  </si>
  <si>
    <t>Month Number</t>
  </si>
  <si>
    <t>Totals</t>
  </si>
  <si>
    <t>Units Sold Growth Factor</t>
  </si>
  <si>
    <t>Projected Sales</t>
  </si>
  <si>
    <t>Units Released</t>
  </si>
  <si>
    <t>Cost of Goods Sold</t>
  </si>
  <si>
    <t>Total Cost of Goods</t>
  </si>
  <si>
    <t>Cappuccino Maker</t>
  </si>
  <si>
    <r>
      <t>% Profit=</t>
    </r>
    <r>
      <rPr>
        <sz val="11"/>
        <rFont val="Calibri"/>
        <family val="2"/>
        <scheme val="minor"/>
      </rPr>
      <t>(Gross Profit / Total Rev.)</t>
    </r>
  </si>
  <si>
    <t>Promo Period
(in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</si>
</sst>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</cellStyleXfs>
  <cellXfs count="41">
    <xf numFmtId="0" fontId="0" fillId="0" borderId="0" xfId="0"/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10" fontId="7" fillId="0" borderId="0" xfId="0" applyNumberFormat="1" applyFont="1"/>
    <xf numFmtId="165" fontId="8" fillId="0" borderId="0" xfId="1" applyNumberFormat="1" applyFont="1"/>
    <xf numFmtId="9" fontId="7" fillId="0" borderId="0" xfId="0" applyNumberFormat="1" applyFont="1"/>
    <xf numFmtId="0" fontId="7" fillId="0" borderId="1" xfId="0" applyFont="1" applyBorder="1" applyAlignment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10" fontId="7" fillId="0" borderId="1" xfId="0" applyNumberFormat="1" applyFont="1" applyBorder="1"/>
    <xf numFmtId="0" fontId="8" fillId="0" borderId="0" xfId="0" applyFont="1" applyFill="1" applyBorder="1" applyAlignment="1"/>
    <xf numFmtId="0" fontId="8" fillId="0" borderId="0" xfId="0" applyFont="1" applyAlignment="1">
      <alignment horizontal="left"/>
    </xf>
    <xf numFmtId="2" fontId="8" fillId="0" borderId="0" xfId="1" applyNumberFormat="1" applyFont="1"/>
    <xf numFmtId="0" fontId="8" fillId="0" borderId="1" xfId="0" applyFont="1" applyBorder="1" applyAlignment="1">
      <alignment horizontal="left"/>
    </xf>
    <xf numFmtId="2" fontId="8" fillId="0" borderId="1" xfId="1" applyNumberFormat="1" applyFont="1" applyBorder="1"/>
    <xf numFmtId="0" fontId="9" fillId="0" borderId="0" xfId="0" applyFont="1" applyBorder="1"/>
    <xf numFmtId="164" fontId="9" fillId="0" borderId="0" xfId="1" applyNumberFormat="1" applyFont="1" applyBorder="1"/>
    <xf numFmtId="164" fontId="8" fillId="0" borderId="0" xfId="1" applyFont="1" applyBorder="1" applyAlignment="1">
      <alignment horizontal="right"/>
    </xf>
    <xf numFmtId="165" fontId="8" fillId="0" borderId="0" xfId="1" applyNumberFormat="1" applyFont="1" applyProtection="1"/>
    <xf numFmtId="165" fontId="7" fillId="0" borderId="0" xfId="1" applyNumberFormat="1" applyFont="1"/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165" fontId="8" fillId="0" borderId="3" xfId="1" applyNumberFormat="1" applyFont="1" applyBorder="1"/>
    <xf numFmtId="165" fontId="7" fillId="0" borderId="3" xfId="1" applyNumberFormat="1" applyFont="1" applyBorder="1"/>
    <xf numFmtId="0" fontId="7" fillId="0" borderId="4" xfId="0" applyFont="1" applyBorder="1"/>
    <xf numFmtId="0" fontId="8" fillId="0" borderId="4" xfId="0" applyFont="1" applyBorder="1"/>
    <xf numFmtId="165" fontId="7" fillId="0" borderId="4" xfId="1" applyNumberFormat="1" applyFont="1" applyBorder="1"/>
    <xf numFmtId="0" fontId="2" fillId="3" borderId="5" xfId="2" applyFill="1" applyAlignment="1">
      <alignment horizontal="centerContinuous"/>
    </xf>
    <xf numFmtId="0" fontId="3" fillId="4" borderId="6" xfId="3" applyFill="1" applyAlignment="1">
      <alignment horizontal="centerContinuous"/>
    </xf>
    <xf numFmtId="0" fontId="4" fillId="6" borderId="0" xfId="4" applyFill="1" applyAlignment="1">
      <alignment horizontal="centerContinuous"/>
    </xf>
    <xf numFmtId="9" fontId="4" fillId="6" borderId="0" xfId="4" applyNumberFormat="1" applyFill="1" applyAlignment="1">
      <alignment horizontal="centerContinuous"/>
    </xf>
    <xf numFmtId="0" fontId="4" fillId="6" borderId="1" xfId="4" applyFill="1" applyBorder="1" applyAlignment="1">
      <alignment horizontal="centerContinuous"/>
    </xf>
    <xf numFmtId="0" fontId="6" fillId="5" borderId="1" xfId="7" applyBorder="1" applyAlignment="1">
      <alignment horizontal="left"/>
    </xf>
    <xf numFmtId="2" fontId="6" fillId="5" borderId="1" xfId="7" applyNumberFormat="1" applyBorder="1" applyAlignment="1">
      <alignment horizontal="right"/>
    </xf>
    <xf numFmtId="0" fontId="6" fillId="5" borderId="1" xfId="7" applyBorder="1" applyAlignment="1">
      <alignment horizontal="right" wrapText="1"/>
    </xf>
    <xf numFmtId="0" fontId="5" fillId="3" borderId="2" xfId="6" applyBorder="1"/>
    <xf numFmtId="165" fontId="5" fillId="3" borderId="2" xfId="6" applyNumberFormat="1" applyBorder="1"/>
    <xf numFmtId="164" fontId="5" fillId="3" borderId="2" xfId="6" applyNumberFormat="1" applyBorder="1" applyAlignment="1">
      <alignment horizontal="right"/>
    </xf>
    <xf numFmtId="0" fontId="5" fillId="0" borderId="0" xfId="5" applyFill="1" applyBorder="1" applyAlignment="1">
      <alignment horizontal="center"/>
    </xf>
  </cellXfs>
  <cellStyles count="8">
    <cellStyle name="40% - Accent5" xfId="7" builtinId="47"/>
    <cellStyle name="Accent4" xfId="5" builtinId="41"/>
    <cellStyle name="Accent5" xfId="6" builtinId="45"/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/>
  </sheetViews>
  <sheetFormatPr defaultRowHeight="15" x14ac:dyDescent="0.25"/>
  <cols>
    <col min="1" max="1" width="22.7109375" style="1" customWidth="1"/>
    <col min="2" max="3" width="12.7109375" style="1" customWidth="1"/>
    <col min="4" max="8" width="10.7109375" style="1" customWidth="1"/>
    <col min="9" max="16384" width="9.140625" style="1"/>
  </cols>
  <sheetData>
    <row r="1" spans="1:16" ht="20.25" thickBot="1" x14ac:dyDescent="0.35">
      <c r="A1" s="29" t="s">
        <v>0</v>
      </c>
      <c r="B1" s="29"/>
      <c r="C1" s="29"/>
      <c r="D1" s="29"/>
      <c r="E1" s="29"/>
      <c r="F1" s="29"/>
      <c r="G1" s="29"/>
      <c r="H1" s="29"/>
      <c r="J1" s="40" t="s">
        <v>1</v>
      </c>
    </row>
    <row r="2" spans="1:16" ht="18.75" thickTop="1" thickBot="1" x14ac:dyDescent="0.35">
      <c r="A2" s="30" t="s">
        <v>2</v>
      </c>
      <c r="B2" s="30"/>
      <c r="C2" s="30"/>
      <c r="D2" s="30"/>
      <c r="E2" s="30"/>
      <c r="F2" s="30"/>
      <c r="G2" s="30"/>
      <c r="H2" s="30"/>
    </row>
    <row r="3" spans="1:16" ht="15.75" thickTop="1" x14ac:dyDescent="0.25"/>
    <row r="4" spans="1:16" x14ac:dyDescent="0.25">
      <c r="A4" s="31" t="s">
        <v>3</v>
      </c>
      <c r="B4" s="32"/>
      <c r="C4" s="31"/>
      <c r="E4" s="31" t="s">
        <v>4</v>
      </c>
      <c r="F4" s="31"/>
      <c r="G4" s="31"/>
      <c r="H4" s="31"/>
    </row>
    <row r="5" spans="1:16" x14ac:dyDescent="0.25">
      <c r="A5" s="2" t="s">
        <v>5</v>
      </c>
      <c r="B5" s="3"/>
      <c r="C5" s="4">
        <v>8.5000000000000006E-2</v>
      </c>
      <c r="E5" s="1" t="s">
        <v>6</v>
      </c>
      <c r="H5" s="5">
        <f>P23</f>
        <v>912577.80875036377</v>
      </c>
    </row>
    <row r="6" spans="1:16" x14ac:dyDescent="0.25">
      <c r="A6" s="2" t="s">
        <v>7</v>
      </c>
      <c r="B6" s="3"/>
      <c r="C6" s="6">
        <v>0.6</v>
      </c>
      <c r="E6" s="1" t="s">
        <v>8</v>
      </c>
      <c r="H6" s="5">
        <f>P29</f>
        <v>597679.21392363729</v>
      </c>
    </row>
    <row r="7" spans="1:16" x14ac:dyDescent="0.25">
      <c r="A7" s="7" t="s">
        <v>9</v>
      </c>
      <c r="B7" s="8"/>
      <c r="C7" s="9">
        <v>0.7</v>
      </c>
      <c r="E7" s="1" t="s">
        <v>10</v>
      </c>
      <c r="H7" s="5">
        <f>P30</f>
        <v>314898.59482672642</v>
      </c>
    </row>
    <row r="8" spans="1:16" x14ac:dyDescent="0.25">
      <c r="A8" s="2"/>
      <c r="B8" s="3"/>
      <c r="C8" s="6"/>
      <c r="E8" s="7" t="s">
        <v>27</v>
      </c>
      <c r="F8" s="10"/>
      <c r="G8" s="10"/>
      <c r="H8" s="11">
        <f>H7/H5</f>
        <v>0.34506492685586126</v>
      </c>
    </row>
    <row r="9" spans="1:16" x14ac:dyDescent="0.25">
      <c r="A9" s="33" t="s">
        <v>11</v>
      </c>
      <c r="B9" s="33"/>
      <c r="C9" s="33"/>
      <c r="D9" s="33"/>
      <c r="E9" s="12"/>
      <c r="F9" s="12"/>
    </row>
    <row r="10" spans="1:16" x14ac:dyDescent="0.25">
      <c r="A10" s="34" t="s">
        <v>12</v>
      </c>
      <c r="B10" s="35" t="s">
        <v>13</v>
      </c>
      <c r="C10" s="35" t="s">
        <v>14</v>
      </c>
      <c r="D10" s="35" t="s">
        <v>15</v>
      </c>
    </row>
    <row r="11" spans="1:16" x14ac:dyDescent="0.25">
      <c r="A11" s="13" t="s">
        <v>26</v>
      </c>
      <c r="B11" s="14">
        <v>199</v>
      </c>
      <c r="C11" s="14">
        <f>B11*$C$7</f>
        <v>139.29999999999998</v>
      </c>
      <c r="D11" s="14">
        <f>B11*$C$6</f>
        <v>119.39999999999999</v>
      </c>
    </row>
    <row r="12" spans="1:16" x14ac:dyDescent="0.25">
      <c r="A12" s="13" t="s">
        <v>16</v>
      </c>
      <c r="B12" s="14">
        <v>124</v>
      </c>
      <c r="C12" s="14">
        <f>B12*$C$7</f>
        <v>86.8</v>
      </c>
      <c r="D12" s="14">
        <f>B12*$C$6</f>
        <v>74.399999999999991</v>
      </c>
    </row>
    <row r="13" spans="1:16" x14ac:dyDescent="0.25">
      <c r="A13" s="13" t="s">
        <v>17</v>
      </c>
      <c r="B13" s="14">
        <v>99</v>
      </c>
      <c r="C13" s="14">
        <f>B13*$C$7</f>
        <v>69.3</v>
      </c>
      <c r="D13" s="14">
        <f>B13*$C$6</f>
        <v>59.4</v>
      </c>
    </row>
    <row r="14" spans="1:16" x14ac:dyDescent="0.25">
      <c r="A14" s="15" t="s">
        <v>18</v>
      </c>
      <c r="B14" s="16">
        <v>239</v>
      </c>
      <c r="C14" s="16">
        <f>B14*$C$7</f>
        <v>167.29999999999998</v>
      </c>
      <c r="D14" s="16">
        <f>B14*$C$6</f>
        <v>143.4</v>
      </c>
    </row>
    <row r="16" spans="1:16" ht="15.75" thickBot="1" x14ac:dyDescent="0.3">
      <c r="A16" s="37" t="s">
        <v>19</v>
      </c>
      <c r="B16" s="37"/>
      <c r="C16" s="37"/>
      <c r="D16" s="38">
        <v>1</v>
      </c>
      <c r="E16" s="38">
        <v>2</v>
      </c>
      <c r="F16" s="38">
        <v>3</v>
      </c>
      <c r="G16" s="38">
        <v>4</v>
      </c>
      <c r="H16" s="38">
        <v>5</v>
      </c>
      <c r="I16" s="38">
        <v>6</v>
      </c>
      <c r="J16" s="38">
        <v>7</v>
      </c>
      <c r="K16" s="38">
        <v>8</v>
      </c>
      <c r="L16" s="38">
        <v>9</v>
      </c>
      <c r="M16" s="38">
        <v>10</v>
      </c>
      <c r="N16" s="38">
        <v>11</v>
      </c>
      <c r="O16" s="38">
        <v>12</v>
      </c>
      <c r="P16" s="39" t="s">
        <v>20</v>
      </c>
    </row>
    <row r="17" spans="1:16" x14ac:dyDescent="0.25">
      <c r="A17" s="17" t="s">
        <v>21</v>
      </c>
      <c r="B17" s="17"/>
      <c r="C17" s="17"/>
      <c r="D17" s="18">
        <v>1</v>
      </c>
      <c r="E17" s="18">
        <f>D17*(1+$C$5)</f>
        <v>1.085</v>
      </c>
      <c r="F17" s="18">
        <f t="shared" ref="F17:O17" si="0">E17*(1+$C$5)</f>
        <v>1.177225</v>
      </c>
      <c r="G17" s="18">
        <f t="shared" si="0"/>
        <v>1.277289125</v>
      </c>
      <c r="H17" s="18">
        <f t="shared" si="0"/>
        <v>1.3858587006250001</v>
      </c>
      <c r="I17" s="18">
        <f t="shared" si="0"/>
        <v>1.503656690178125</v>
      </c>
      <c r="J17" s="18">
        <f t="shared" si="0"/>
        <v>1.6314675088432655</v>
      </c>
      <c r="K17" s="18">
        <f t="shared" si="0"/>
        <v>1.7701422470949431</v>
      </c>
      <c r="L17" s="18">
        <f t="shared" si="0"/>
        <v>1.9206043380980131</v>
      </c>
      <c r="M17" s="18">
        <f t="shared" si="0"/>
        <v>2.0838557068363444</v>
      </c>
      <c r="N17" s="18">
        <f t="shared" si="0"/>
        <v>2.2609834419174337</v>
      </c>
      <c r="O17" s="18">
        <f t="shared" si="0"/>
        <v>2.4531670344804155</v>
      </c>
      <c r="P17" s="19"/>
    </row>
    <row r="18" spans="1:16" ht="45" x14ac:dyDescent="0.25">
      <c r="A18" s="3" t="s">
        <v>22</v>
      </c>
      <c r="B18" s="36" t="s">
        <v>23</v>
      </c>
      <c r="C18" s="36" t="s">
        <v>28</v>
      </c>
      <c r="P18" s="3"/>
    </row>
    <row r="19" spans="1:16" x14ac:dyDescent="0.25">
      <c r="A19" s="13" t="s">
        <v>26</v>
      </c>
      <c r="B19" s="1">
        <v>100</v>
      </c>
      <c r="C19" s="1">
        <v>3</v>
      </c>
      <c r="D19" s="20">
        <f>IF(D$16&lt;=$C19,$C11,$B11)*$B19*D$17</f>
        <v>13929.999999999998</v>
      </c>
      <c r="E19" s="20">
        <f t="shared" ref="E19:O19" si="1">IF(E$16&lt;=$C19,$C11,$B11)*$B19*E$17</f>
        <v>15114.049999999997</v>
      </c>
      <c r="F19" s="20">
        <f t="shared" si="1"/>
        <v>16398.744249999996</v>
      </c>
      <c r="G19" s="20">
        <f t="shared" si="1"/>
        <v>25418.053587499999</v>
      </c>
      <c r="H19" s="20">
        <f t="shared" si="1"/>
        <v>27578.5881424375</v>
      </c>
      <c r="I19" s="20">
        <f t="shared" si="1"/>
        <v>29922.768134544687</v>
      </c>
      <c r="J19" s="20">
        <f t="shared" si="1"/>
        <v>32466.203425980984</v>
      </c>
      <c r="K19" s="20">
        <f t="shared" si="1"/>
        <v>35225.830717189368</v>
      </c>
      <c r="L19" s="20">
        <f t="shared" si="1"/>
        <v>38220.026328150459</v>
      </c>
      <c r="M19" s="20">
        <f t="shared" si="1"/>
        <v>41468.728566043254</v>
      </c>
      <c r="N19" s="20">
        <f t="shared" si="1"/>
        <v>44993.570494156927</v>
      </c>
      <c r="O19" s="20">
        <f t="shared" si="1"/>
        <v>48818.023986160268</v>
      </c>
      <c r="P19" s="21">
        <f>SUM(D19:O19)</f>
        <v>369554.58763216343</v>
      </c>
    </row>
    <row r="20" spans="1:16" x14ac:dyDescent="0.25">
      <c r="A20" s="13" t="s">
        <v>16</v>
      </c>
      <c r="B20" s="1">
        <v>50</v>
      </c>
      <c r="C20" s="1">
        <v>5</v>
      </c>
      <c r="D20" s="20">
        <f>IF(D$16&lt;=$C20,$C12,$B12)*$B20*D$17</f>
        <v>4340</v>
      </c>
      <c r="E20" s="20">
        <f t="shared" ref="E20:O20" si="2">IF(E$16&lt;=$C20,$C12,$B12)*$B20*E$17</f>
        <v>4708.8999999999996</v>
      </c>
      <c r="F20" s="20">
        <f t="shared" si="2"/>
        <v>5109.1565000000001</v>
      </c>
      <c r="G20" s="20">
        <f t="shared" si="2"/>
        <v>5543.4348024999999</v>
      </c>
      <c r="H20" s="20">
        <f t="shared" si="2"/>
        <v>6014.6267607125001</v>
      </c>
      <c r="I20" s="20">
        <f t="shared" si="2"/>
        <v>9322.6714791043742</v>
      </c>
      <c r="J20" s="20">
        <f t="shared" si="2"/>
        <v>10115.098554828246</v>
      </c>
      <c r="K20" s="20">
        <f t="shared" si="2"/>
        <v>10974.881931988646</v>
      </c>
      <c r="L20" s="20">
        <f t="shared" si="2"/>
        <v>11907.746896207682</v>
      </c>
      <c r="M20" s="20">
        <f t="shared" si="2"/>
        <v>12919.905382385336</v>
      </c>
      <c r="N20" s="20">
        <f t="shared" si="2"/>
        <v>14018.097339888089</v>
      </c>
      <c r="O20" s="20">
        <f t="shared" si="2"/>
        <v>15209.635613778577</v>
      </c>
      <c r="P20" s="21">
        <f>SUM(D20:O20)</f>
        <v>110184.15526139345</v>
      </c>
    </row>
    <row r="21" spans="1:16" x14ac:dyDescent="0.25">
      <c r="A21" s="13" t="s">
        <v>17</v>
      </c>
      <c r="B21" s="1">
        <v>70</v>
      </c>
      <c r="C21" s="1">
        <v>2</v>
      </c>
      <c r="D21" s="20">
        <f t="shared" ref="D21:O21" si="3">IF(D$16&lt;=$C21,$C13,$B13)*$B21*D$17</f>
        <v>4851</v>
      </c>
      <c r="E21" s="20">
        <f t="shared" si="3"/>
        <v>5263.335</v>
      </c>
      <c r="F21" s="20">
        <f t="shared" si="3"/>
        <v>8158.1692499999999</v>
      </c>
      <c r="G21" s="20">
        <f t="shared" si="3"/>
        <v>8851.6136362500001</v>
      </c>
      <c r="H21" s="20">
        <f t="shared" si="3"/>
        <v>9604.0007953312506</v>
      </c>
      <c r="I21" s="20">
        <f t="shared" si="3"/>
        <v>10420.340862934407</v>
      </c>
      <c r="J21" s="20">
        <f t="shared" si="3"/>
        <v>11306.06983628383</v>
      </c>
      <c r="K21" s="20">
        <f t="shared" si="3"/>
        <v>12267.085772367955</v>
      </c>
      <c r="L21" s="20">
        <f t="shared" si="3"/>
        <v>13309.78806301923</v>
      </c>
      <c r="M21" s="20">
        <f t="shared" si="3"/>
        <v>14441.120048375866</v>
      </c>
      <c r="N21" s="20">
        <f t="shared" si="3"/>
        <v>15668.615252487816</v>
      </c>
      <c r="O21" s="20">
        <f t="shared" si="3"/>
        <v>17000.44754894928</v>
      </c>
      <c r="P21" s="21">
        <f>SUM(D21:O21)</f>
        <v>131141.58606599964</v>
      </c>
    </row>
    <row r="22" spans="1:16" x14ac:dyDescent="0.25">
      <c r="A22" s="13" t="s">
        <v>18</v>
      </c>
      <c r="B22" s="1">
        <v>75</v>
      </c>
      <c r="C22" s="1">
        <v>7</v>
      </c>
      <c r="D22" s="20">
        <f t="shared" ref="D22:O22" si="4">IF(D$16&lt;=$C22,$C14,$B14)*$B22*D$17</f>
        <v>12547.499999999998</v>
      </c>
      <c r="E22" s="20">
        <f t="shared" si="4"/>
        <v>13614.037499999997</v>
      </c>
      <c r="F22" s="20">
        <f t="shared" si="4"/>
        <v>14771.230687499998</v>
      </c>
      <c r="G22" s="20">
        <f t="shared" si="4"/>
        <v>16026.785295937498</v>
      </c>
      <c r="H22" s="20">
        <f t="shared" si="4"/>
        <v>17389.062046092185</v>
      </c>
      <c r="I22" s="20">
        <f t="shared" si="4"/>
        <v>18867.13232001002</v>
      </c>
      <c r="J22" s="20">
        <f t="shared" si="4"/>
        <v>20470.838567210871</v>
      </c>
      <c r="K22" s="20">
        <f t="shared" si="4"/>
        <v>31729.799779176854</v>
      </c>
      <c r="L22" s="20">
        <f t="shared" si="4"/>
        <v>34426.832760406884</v>
      </c>
      <c r="M22" s="20">
        <f t="shared" si="4"/>
        <v>37353.113545041473</v>
      </c>
      <c r="N22" s="20">
        <f t="shared" si="4"/>
        <v>40528.128196370002</v>
      </c>
      <c r="O22" s="20">
        <f t="shared" si="4"/>
        <v>43973.019093061448</v>
      </c>
      <c r="P22" s="21">
        <f>SUM(D22:O22)</f>
        <v>301697.47979080724</v>
      </c>
    </row>
    <row r="23" spans="1:16" x14ac:dyDescent="0.25">
      <c r="A23" s="22" t="s">
        <v>6</v>
      </c>
      <c r="B23" s="23"/>
      <c r="C23" s="23"/>
      <c r="D23" s="24">
        <f>SUM(D19:D22)</f>
        <v>35668.5</v>
      </c>
      <c r="E23" s="24">
        <f t="shared" ref="E23:O23" si="5">SUM(E19:E22)</f>
        <v>38700.322499999995</v>
      </c>
      <c r="F23" s="24">
        <f t="shared" si="5"/>
        <v>44437.300687499992</v>
      </c>
      <c r="G23" s="24">
        <f t="shared" si="5"/>
        <v>55839.887322187496</v>
      </c>
      <c r="H23" s="24">
        <f t="shared" si="5"/>
        <v>60586.277744573439</v>
      </c>
      <c r="I23" s="24">
        <f t="shared" si="5"/>
        <v>68532.912796593489</v>
      </c>
      <c r="J23" s="24">
        <f t="shared" si="5"/>
        <v>74358.210384303937</v>
      </c>
      <c r="K23" s="24">
        <f t="shared" si="5"/>
        <v>90197.59820072283</v>
      </c>
      <c r="L23" s="24">
        <f t="shared" si="5"/>
        <v>97864.394047784255</v>
      </c>
      <c r="M23" s="24">
        <f t="shared" si="5"/>
        <v>106182.86754184592</v>
      </c>
      <c r="N23" s="24">
        <f t="shared" si="5"/>
        <v>115208.41128290283</v>
      </c>
      <c r="O23" s="24">
        <f t="shared" si="5"/>
        <v>125001.12624194958</v>
      </c>
      <c r="P23" s="25">
        <f>SUM(D23:O23)</f>
        <v>912577.80875036377</v>
      </c>
    </row>
    <row r="24" spans="1:16" x14ac:dyDescent="0.25">
      <c r="A24" s="3" t="s">
        <v>24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1"/>
    </row>
    <row r="25" spans="1:16" x14ac:dyDescent="0.25">
      <c r="A25" s="13" t="s">
        <v>26</v>
      </c>
      <c r="D25" s="5">
        <f>$D11*$B19*D$17</f>
        <v>11940</v>
      </c>
      <c r="E25" s="5">
        <f t="shared" ref="E25:O25" si="6">$D11*$B19*E$17</f>
        <v>12954.9</v>
      </c>
      <c r="F25" s="5">
        <f t="shared" si="6"/>
        <v>14056.066499999999</v>
      </c>
      <c r="G25" s="5">
        <f t="shared" si="6"/>
        <v>15250.832152500001</v>
      </c>
      <c r="H25" s="5">
        <f t="shared" si="6"/>
        <v>16547.152885462499</v>
      </c>
      <c r="I25" s="5">
        <f t="shared" si="6"/>
        <v>17953.660880726813</v>
      </c>
      <c r="J25" s="5">
        <f t="shared" si="6"/>
        <v>19479.722055588591</v>
      </c>
      <c r="K25" s="5">
        <f t="shared" si="6"/>
        <v>21135.498430313619</v>
      </c>
      <c r="L25" s="5">
        <f t="shared" si="6"/>
        <v>22932.015796890275</v>
      </c>
      <c r="M25" s="5">
        <f t="shared" si="6"/>
        <v>24881.237139625951</v>
      </c>
      <c r="N25" s="5">
        <f t="shared" si="6"/>
        <v>26996.142296494159</v>
      </c>
      <c r="O25" s="5">
        <f t="shared" si="6"/>
        <v>29290.81439169616</v>
      </c>
      <c r="P25" s="21">
        <f t="shared" ref="P25:P30" si="7">SUM(D25:O25)</f>
        <v>233418.04252929805</v>
      </c>
    </row>
    <row r="26" spans="1:16" x14ac:dyDescent="0.25">
      <c r="A26" s="13" t="s">
        <v>16</v>
      </c>
      <c r="D26" s="5">
        <f>$D12*$B20*D$17</f>
        <v>3719.9999999999995</v>
      </c>
      <c r="E26" s="5">
        <f t="shared" ref="E26:O26" si="8">$D12*$B20*E$17</f>
        <v>4036.1999999999994</v>
      </c>
      <c r="F26" s="5">
        <f t="shared" si="8"/>
        <v>4379.2769999999991</v>
      </c>
      <c r="G26" s="5">
        <f t="shared" si="8"/>
        <v>4751.5155449999993</v>
      </c>
      <c r="H26" s="5">
        <f t="shared" si="8"/>
        <v>5155.3943663249993</v>
      </c>
      <c r="I26" s="5">
        <f t="shared" si="8"/>
        <v>5593.6028874626245</v>
      </c>
      <c r="J26" s="5">
        <f t="shared" si="8"/>
        <v>6069.0591328969467</v>
      </c>
      <c r="K26" s="5">
        <f t="shared" si="8"/>
        <v>6584.9291591931869</v>
      </c>
      <c r="L26" s="5">
        <f t="shared" si="8"/>
        <v>7144.6481377246082</v>
      </c>
      <c r="M26" s="5">
        <f t="shared" si="8"/>
        <v>7751.9432294312001</v>
      </c>
      <c r="N26" s="5">
        <f t="shared" si="8"/>
        <v>8410.8584039328525</v>
      </c>
      <c r="O26" s="5">
        <f t="shared" si="8"/>
        <v>9125.781368267144</v>
      </c>
      <c r="P26" s="21">
        <f t="shared" si="7"/>
        <v>72723.209230233566</v>
      </c>
    </row>
    <row r="27" spans="1:16" x14ac:dyDescent="0.25">
      <c r="A27" s="13" t="s">
        <v>17</v>
      </c>
      <c r="D27" s="5">
        <f t="shared" ref="D27:O27" si="9">$D13*$B21*D$17</f>
        <v>4158</v>
      </c>
      <c r="E27" s="5">
        <f t="shared" si="9"/>
        <v>4511.43</v>
      </c>
      <c r="F27" s="5">
        <f t="shared" si="9"/>
        <v>4894.9015499999996</v>
      </c>
      <c r="G27" s="5">
        <f t="shared" si="9"/>
        <v>5310.9681817500004</v>
      </c>
      <c r="H27" s="5">
        <f t="shared" si="9"/>
        <v>5762.4004771987502</v>
      </c>
      <c r="I27" s="5">
        <f t="shared" si="9"/>
        <v>6252.2045177606433</v>
      </c>
      <c r="J27" s="5">
        <f t="shared" si="9"/>
        <v>6783.6419017702983</v>
      </c>
      <c r="K27" s="5">
        <f t="shared" si="9"/>
        <v>7360.2514634207728</v>
      </c>
      <c r="L27" s="5">
        <f t="shared" si="9"/>
        <v>7985.8728378115384</v>
      </c>
      <c r="M27" s="5">
        <f t="shared" si="9"/>
        <v>8664.6720290255198</v>
      </c>
      <c r="N27" s="5">
        <f t="shared" si="9"/>
        <v>9401.1691514926897</v>
      </c>
      <c r="O27" s="5">
        <f t="shared" si="9"/>
        <v>10200.268529369569</v>
      </c>
      <c r="P27" s="21">
        <f t="shared" si="7"/>
        <v>81285.780639599776</v>
      </c>
    </row>
    <row r="28" spans="1:16" x14ac:dyDescent="0.25">
      <c r="A28" s="13" t="s">
        <v>18</v>
      </c>
      <c r="D28" s="5">
        <f t="shared" ref="D28:O28" si="10">$D14*$B22*D$17</f>
        <v>10755</v>
      </c>
      <c r="E28" s="5">
        <f t="shared" si="10"/>
        <v>11669.174999999999</v>
      </c>
      <c r="F28" s="5">
        <f t="shared" si="10"/>
        <v>12661.054875</v>
      </c>
      <c r="G28" s="5">
        <f t="shared" si="10"/>
        <v>13737.244539375</v>
      </c>
      <c r="H28" s="5">
        <f t="shared" si="10"/>
        <v>14904.910325221876</v>
      </c>
      <c r="I28" s="5">
        <f t="shared" si="10"/>
        <v>16171.827702865734</v>
      </c>
      <c r="J28" s="5">
        <f t="shared" si="10"/>
        <v>17546.43305760932</v>
      </c>
      <c r="K28" s="5">
        <f t="shared" si="10"/>
        <v>19037.879867506112</v>
      </c>
      <c r="L28" s="5">
        <f t="shared" si="10"/>
        <v>20656.099656244132</v>
      </c>
      <c r="M28" s="5">
        <f t="shared" si="10"/>
        <v>22411.868127024885</v>
      </c>
      <c r="N28" s="5">
        <f t="shared" si="10"/>
        <v>24316.876917821999</v>
      </c>
      <c r="O28" s="5">
        <f t="shared" si="10"/>
        <v>26383.811455836869</v>
      </c>
      <c r="P28" s="21">
        <f t="shared" si="7"/>
        <v>210252.18152450593</v>
      </c>
    </row>
    <row r="29" spans="1:16" x14ac:dyDescent="0.25">
      <c r="A29" s="22" t="s">
        <v>25</v>
      </c>
      <c r="B29" s="23"/>
      <c r="C29" s="23"/>
      <c r="D29" s="24">
        <f>SUM(D25:D28)</f>
        <v>30573</v>
      </c>
      <c r="E29" s="24">
        <f t="shared" ref="E29:O29" si="11">SUM(E25:E28)</f>
        <v>33171.705000000002</v>
      </c>
      <c r="F29" s="24">
        <f t="shared" si="11"/>
        <v>35991.299924999999</v>
      </c>
      <c r="G29" s="24">
        <f t="shared" si="11"/>
        <v>39050.560418625006</v>
      </c>
      <c r="H29" s="24">
        <f t="shared" si="11"/>
        <v>42369.858054208125</v>
      </c>
      <c r="I29" s="24">
        <f t="shared" si="11"/>
        <v>45971.295988815815</v>
      </c>
      <c r="J29" s="24">
        <f t="shared" si="11"/>
        <v>49878.856147865154</v>
      </c>
      <c r="K29" s="24">
        <f t="shared" si="11"/>
        <v>54118.558920433687</v>
      </c>
      <c r="L29" s="24">
        <f t="shared" si="11"/>
        <v>58718.63642867055</v>
      </c>
      <c r="M29" s="24">
        <f t="shared" si="11"/>
        <v>63709.720525107557</v>
      </c>
      <c r="N29" s="24">
        <f t="shared" si="11"/>
        <v>69125.046769741704</v>
      </c>
      <c r="O29" s="24">
        <f t="shared" si="11"/>
        <v>75000.675745169749</v>
      </c>
      <c r="P29" s="25">
        <f t="shared" si="7"/>
        <v>597679.21392363729</v>
      </c>
    </row>
    <row r="30" spans="1:16" ht="15.75" thickBot="1" x14ac:dyDescent="0.3">
      <c r="A30" s="26" t="s">
        <v>10</v>
      </c>
      <c r="B30" s="27"/>
      <c r="C30" s="27"/>
      <c r="D30" s="28">
        <f t="shared" ref="D30:O30" si="12">D23-D29</f>
        <v>5095.5</v>
      </c>
      <c r="E30" s="28">
        <f t="shared" si="12"/>
        <v>5528.617499999993</v>
      </c>
      <c r="F30" s="28">
        <f t="shared" si="12"/>
        <v>8446.0007624999926</v>
      </c>
      <c r="G30" s="28">
        <f t="shared" si="12"/>
        <v>16789.326903562491</v>
      </c>
      <c r="H30" s="28">
        <f t="shared" si="12"/>
        <v>18216.419690365314</v>
      </c>
      <c r="I30" s="28">
        <f t="shared" si="12"/>
        <v>22561.616807777675</v>
      </c>
      <c r="J30" s="28">
        <f t="shared" si="12"/>
        <v>24479.354236438783</v>
      </c>
      <c r="K30" s="28">
        <f t="shared" si="12"/>
        <v>36079.039280289144</v>
      </c>
      <c r="L30" s="28">
        <f t="shared" si="12"/>
        <v>39145.757619113705</v>
      </c>
      <c r="M30" s="28">
        <f t="shared" si="12"/>
        <v>42473.14701673836</v>
      </c>
      <c r="N30" s="28">
        <f t="shared" si="12"/>
        <v>46083.364513161127</v>
      </c>
      <c r="O30" s="28">
        <f t="shared" si="12"/>
        <v>50000.450496779828</v>
      </c>
      <c r="P30" s="28">
        <f t="shared" si="7"/>
        <v>314898.59482672642</v>
      </c>
    </row>
    <row r="31" spans="1:16" ht="15.75" thickTop="1" x14ac:dyDescent="0.25"/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Product_Performance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2002-01-18T16:58:37Z</dcterms:created>
  <dcterms:modified xsi:type="dcterms:W3CDTF">2016-09-16T00:33:56Z</dcterms:modified>
</cp:coreProperties>
</file>