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2420" windowHeight="9015"/>
  </bookViews>
  <sheets>
    <sheet name="Product_Performance" sheetId="1" r:id="rId1"/>
  </sheets>
  <calcPr calcId="145621"/>
</workbook>
</file>

<file path=xl/calcChain.xml><?xml version="1.0" encoding="utf-8"?>
<calcChain xmlns="http://schemas.openxmlformats.org/spreadsheetml/2006/main">
  <c r="D12" i="1" l="1"/>
  <c r="D26" i="1" s="1"/>
  <c r="E17" i="1"/>
  <c r="F17" i="1"/>
  <c r="G17" i="1"/>
  <c r="H17" i="1"/>
  <c r="I17" i="1"/>
  <c r="I28" i="1" s="1"/>
  <c r="J17" i="1"/>
  <c r="K17" i="1"/>
  <c r="K28" i="1" s="1"/>
  <c r="L17" i="1"/>
  <c r="M17" i="1"/>
  <c r="M28" i="1" s="1"/>
  <c r="N17" i="1"/>
  <c r="O17" i="1"/>
  <c r="O28" i="1" s="1"/>
  <c r="D13" i="1"/>
  <c r="D27" i="1" s="1"/>
  <c r="E27" i="1"/>
  <c r="G27" i="1"/>
  <c r="I27" i="1"/>
  <c r="K27" i="1"/>
  <c r="M27" i="1"/>
  <c r="O27" i="1"/>
  <c r="D14" i="1"/>
  <c r="D28" i="1"/>
  <c r="E28" i="1"/>
  <c r="F28" i="1"/>
  <c r="G28" i="1"/>
  <c r="H28" i="1"/>
  <c r="J28" i="1"/>
  <c r="L28" i="1"/>
  <c r="N28" i="1"/>
  <c r="D11" i="1"/>
  <c r="E25" i="1" s="1"/>
  <c r="F25" i="1"/>
  <c r="H25" i="1"/>
  <c r="J25" i="1"/>
  <c r="L25" i="1"/>
  <c r="N25" i="1"/>
  <c r="D25" i="1"/>
  <c r="C12" i="1"/>
  <c r="D20" i="1"/>
  <c r="E20" i="1"/>
  <c r="F20" i="1"/>
  <c r="G20" i="1"/>
  <c r="H20" i="1"/>
  <c r="I20" i="1"/>
  <c r="J20" i="1"/>
  <c r="K20" i="1"/>
  <c r="L20" i="1"/>
  <c r="M20" i="1"/>
  <c r="N20" i="1"/>
  <c r="O20" i="1"/>
  <c r="C13" i="1"/>
  <c r="D21" i="1"/>
  <c r="E21" i="1"/>
  <c r="F21" i="1"/>
  <c r="G21" i="1"/>
  <c r="H21" i="1"/>
  <c r="I21" i="1"/>
  <c r="J21" i="1"/>
  <c r="K21" i="1"/>
  <c r="L21" i="1"/>
  <c r="M21" i="1"/>
  <c r="N21" i="1"/>
  <c r="O21" i="1"/>
  <c r="C14" i="1"/>
  <c r="D22" i="1"/>
  <c r="E22" i="1"/>
  <c r="F22" i="1"/>
  <c r="G22" i="1"/>
  <c r="H22" i="1"/>
  <c r="I22" i="1"/>
  <c r="J22" i="1"/>
  <c r="K22" i="1"/>
  <c r="L22" i="1"/>
  <c r="M22" i="1"/>
  <c r="N22" i="1"/>
  <c r="O22" i="1"/>
  <c r="C11" i="1"/>
  <c r="E19" i="1"/>
  <c r="F19" i="1"/>
  <c r="G19" i="1"/>
  <c r="H19" i="1"/>
  <c r="I19" i="1"/>
  <c r="J19" i="1"/>
  <c r="K19" i="1"/>
  <c r="L19" i="1"/>
  <c r="M19" i="1"/>
  <c r="N19" i="1"/>
  <c r="O19" i="1"/>
  <c r="D19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P22" i="1"/>
  <c r="P21" i="1"/>
  <c r="P20" i="1"/>
  <c r="P19" i="1"/>
  <c r="H5" i="1"/>
  <c r="P28" i="1" l="1"/>
  <c r="D29" i="1"/>
  <c r="O25" i="1"/>
  <c r="M25" i="1"/>
  <c r="K25" i="1"/>
  <c r="I25" i="1"/>
  <c r="G25" i="1"/>
  <c r="P25" i="1" s="1"/>
  <c r="N27" i="1"/>
  <c r="L27" i="1"/>
  <c r="J27" i="1"/>
  <c r="H27" i="1"/>
  <c r="F27" i="1"/>
  <c r="P27" i="1" s="1"/>
  <c r="O26" i="1"/>
  <c r="N26" i="1"/>
  <c r="N29" i="1" s="1"/>
  <c r="N30" i="1" s="1"/>
  <c r="M26" i="1"/>
  <c r="L26" i="1"/>
  <c r="K26" i="1"/>
  <c r="J26" i="1"/>
  <c r="J29" i="1" s="1"/>
  <c r="J30" i="1" s="1"/>
  <c r="I26" i="1"/>
  <c r="H26" i="1"/>
  <c r="G26" i="1"/>
  <c r="F26" i="1"/>
  <c r="F29" i="1" s="1"/>
  <c r="F30" i="1" s="1"/>
  <c r="E26" i="1"/>
  <c r="E29" i="1" s="1"/>
  <c r="E30" i="1" s="1"/>
  <c r="H29" i="1" l="1"/>
  <c r="H30" i="1" s="1"/>
  <c r="L29" i="1"/>
  <c r="L30" i="1" s="1"/>
  <c r="I29" i="1"/>
  <c r="I30" i="1" s="1"/>
  <c r="M29" i="1"/>
  <c r="M30" i="1" s="1"/>
  <c r="P26" i="1"/>
  <c r="G29" i="1"/>
  <c r="G30" i="1" s="1"/>
  <c r="K29" i="1"/>
  <c r="K30" i="1" s="1"/>
  <c r="O29" i="1"/>
  <c r="O30" i="1" s="1"/>
  <c r="D30" i="1"/>
  <c r="P29" i="1" l="1"/>
  <c r="H6" i="1" s="1"/>
  <c r="P30" i="1"/>
  <c r="H7" i="1" s="1"/>
  <c r="H8" i="1" s="1"/>
</calcChain>
</file>

<file path=xl/sharedStrings.xml><?xml version="1.0" encoding="utf-8"?>
<sst xmlns="http://schemas.openxmlformats.org/spreadsheetml/2006/main" count="38" uniqueCount="28">
  <si>
    <t>Imported Goods Company</t>
  </si>
  <si>
    <t>New Product Performance Forecasts</t>
  </si>
  <si>
    <t>Assumptions</t>
  </si>
  <si>
    <t>Summary of Sales</t>
  </si>
  <si>
    <t>Expected % Increase in Units Sold</t>
  </si>
  <si>
    <t>Total Sales</t>
  </si>
  <si>
    <t>Cost Pricing (% of Retail)</t>
  </si>
  <si>
    <t>Cost of Goods</t>
  </si>
  <si>
    <t>Promo Pricing (% of Retail)</t>
  </si>
  <si>
    <t>Gross Profit</t>
  </si>
  <si>
    <t>Product Information</t>
  </si>
  <si>
    <t>Description</t>
  </si>
  <si>
    <t>Retail Price</t>
  </si>
  <si>
    <t>Promo Price</t>
  </si>
  <si>
    <t>Cost</t>
  </si>
  <si>
    <t>Cordless Drill/Driver</t>
  </si>
  <si>
    <t>Kitchen Caddy</t>
  </si>
  <si>
    <t>Non-Stick Cookware Set</t>
  </si>
  <si>
    <t>Month Number</t>
  </si>
  <si>
    <t>Totals</t>
  </si>
  <si>
    <t>Units Sold Growth Factor</t>
  </si>
  <si>
    <t>Projected Sales</t>
  </si>
  <si>
    <t>Units Released</t>
  </si>
  <si>
    <t>Cost of Goods Sold</t>
  </si>
  <si>
    <t>Total Cost of Goods</t>
  </si>
  <si>
    <t>Cappuccino Maker</t>
  </si>
  <si>
    <r>
      <t>% Profit=</t>
    </r>
    <r>
      <rPr>
        <sz val="11"/>
        <rFont val="Calibri"/>
        <family val="2"/>
        <scheme val="minor"/>
      </rPr>
      <t>(Gross Profit / Total Rev.)</t>
    </r>
  </si>
  <si>
    <t>Promo Period
(in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</si>
</sst>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</cellStyleXfs>
  <cellXfs count="39">
    <xf numFmtId="0" fontId="0" fillId="0" borderId="0" xfId="0"/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9" fontId="7" fillId="0" borderId="0" xfId="0" applyNumberFormat="1" applyFont="1"/>
    <xf numFmtId="165" fontId="8" fillId="0" borderId="0" xfId="1" applyNumberFormat="1" applyFont="1"/>
    <xf numFmtId="0" fontId="7" fillId="0" borderId="1" xfId="0" applyFont="1" applyBorder="1" applyAlignment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0" fontId="8" fillId="0" borderId="0" xfId="0" applyFont="1" applyFill="1" applyBorder="1" applyAlignment="1"/>
    <xf numFmtId="0" fontId="8" fillId="0" borderId="0" xfId="0" applyFont="1" applyAlignment="1">
      <alignment horizontal="left"/>
    </xf>
    <xf numFmtId="2" fontId="8" fillId="0" borderId="0" xfId="1" applyNumberFormat="1" applyFont="1"/>
    <xf numFmtId="0" fontId="8" fillId="0" borderId="1" xfId="0" applyFont="1" applyBorder="1" applyAlignment="1">
      <alignment horizontal="left"/>
    </xf>
    <xf numFmtId="2" fontId="8" fillId="0" borderId="1" xfId="1" applyNumberFormat="1" applyFont="1" applyBorder="1"/>
    <xf numFmtId="0" fontId="9" fillId="0" borderId="0" xfId="0" applyFont="1" applyBorder="1"/>
    <xf numFmtId="164" fontId="9" fillId="0" borderId="0" xfId="1" applyNumberFormat="1" applyFont="1" applyBorder="1"/>
    <xf numFmtId="164" fontId="8" fillId="0" borderId="0" xfId="1" applyFont="1" applyBorder="1" applyAlignment="1">
      <alignment horizontal="right"/>
    </xf>
    <xf numFmtId="165" fontId="8" fillId="0" borderId="0" xfId="1" applyNumberFormat="1" applyFont="1" applyProtection="1"/>
    <xf numFmtId="165" fontId="7" fillId="0" borderId="0" xfId="1" applyNumberFormat="1" applyFont="1"/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165" fontId="8" fillId="0" borderId="3" xfId="1" applyNumberFormat="1" applyFont="1" applyBorder="1"/>
    <xf numFmtId="165" fontId="7" fillId="0" borderId="3" xfId="1" applyNumberFormat="1" applyFont="1" applyBorder="1"/>
    <xf numFmtId="0" fontId="7" fillId="0" borderId="4" xfId="0" applyFont="1" applyBorder="1"/>
    <xf numFmtId="0" fontId="8" fillId="0" borderId="4" xfId="0" applyFont="1" applyBorder="1"/>
    <xf numFmtId="165" fontId="7" fillId="0" borderId="4" xfId="1" applyNumberFormat="1" applyFont="1" applyBorder="1"/>
    <xf numFmtId="0" fontId="2" fillId="3" borderId="5" xfId="2" applyFill="1" applyAlignment="1">
      <alignment horizontal="centerContinuous"/>
    </xf>
    <xf numFmtId="0" fontId="3" fillId="4" borderId="6" xfId="3" applyFill="1" applyAlignment="1">
      <alignment horizontal="centerContinuous"/>
    </xf>
    <xf numFmtId="0" fontId="4" fillId="6" borderId="0" xfId="4" applyFill="1" applyAlignment="1">
      <alignment horizontal="centerContinuous"/>
    </xf>
    <xf numFmtId="9" fontId="4" fillId="6" borderId="0" xfId="4" applyNumberFormat="1" applyFill="1" applyAlignment="1">
      <alignment horizontal="centerContinuous"/>
    </xf>
    <xf numFmtId="0" fontId="4" fillId="6" borderId="1" xfId="4" applyFill="1" applyBorder="1" applyAlignment="1">
      <alignment horizontal="centerContinuous"/>
    </xf>
    <xf numFmtId="0" fontId="6" fillId="5" borderId="1" xfId="7" applyBorder="1" applyAlignment="1">
      <alignment horizontal="left"/>
    </xf>
    <xf numFmtId="2" fontId="6" fillId="5" borderId="1" xfId="7" applyNumberFormat="1" applyBorder="1" applyAlignment="1">
      <alignment horizontal="right"/>
    </xf>
    <xf numFmtId="0" fontId="5" fillId="3" borderId="2" xfId="6" applyBorder="1"/>
    <xf numFmtId="165" fontId="5" fillId="3" borderId="2" xfId="6" applyNumberFormat="1" applyBorder="1"/>
    <xf numFmtId="164" fontId="5" fillId="3" borderId="2" xfId="6" applyNumberFormat="1" applyBorder="1" applyAlignment="1">
      <alignment horizontal="right"/>
    </xf>
    <xf numFmtId="0" fontId="6" fillId="5" borderId="1" xfId="7" applyBorder="1" applyAlignment="1">
      <alignment horizontal="right" wrapText="1"/>
    </xf>
    <xf numFmtId="0" fontId="5" fillId="0" borderId="0" xfId="5" applyFill="1" applyBorder="1" applyAlignment="1">
      <alignment horizontal="center"/>
    </xf>
  </cellXfs>
  <cellStyles count="8">
    <cellStyle name="40% - Accent5" xfId="7" builtinId="47"/>
    <cellStyle name="Accent4" xfId="5" builtinId="41"/>
    <cellStyle name="Accent5" xfId="6" builtinId="45"/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/>
  </sheetViews>
  <sheetFormatPr defaultRowHeight="15" x14ac:dyDescent="0.25"/>
  <cols>
    <col min="1" max="1" width="22.7109375" style="1" customWidth="1"/>
    <col min="2" max="3" width="12.7109375" style="1" customWidth="1"/>
    <col min="4" max="8" width="10.7109375" style="1" customWidth="1"/>
    <col min="9" max="16384" width="9.140625" style="1"/>
  </cols>
  <sheetData>
    <row r="1" spans="1:16" ht="20.25" thickBot="1" x14ac:dyDescent="0.35">
      <c r="A1" s="27" t="s">
        <v>0</v>
      </c>
      <c r="B1" s="27"/>
      <c r="C1" s="27"/>
      <c r="D1" s="27"/>
      <c r="E1" s="27"/>
      <c r="F1" s="27"/>
      <c r="G1" s="27"/>
      <c r="H1" s="27"/>
      <c r="J1" s="38"/>
    </row>
    <row r="2" spans="1:16" ht="18.75" thickTop="1" thickBot="1" x14ac:dyDescent="0.35">
      <c r="A2" s="28" t="s">
        <v>1</v>
      </c>
      <c r="B2" s="28"/>
      <c r="C2" s="28"/>
      <c r="D2" s="28"/>
      <c r="E2" s="28"/>
      <c r="F2" s="28"/>
      <c r="G2" s="28"/>
      <c r="H2" s="28"/>
    </row>
    <row r="3" spans="1:16" ht="15.75" thickTop="1" x14ac:dyDescent="0.25"/>
    <row r="4" spans="1:16" x14ac:dyDescent="0.25">
      <c r="A4" s="29" t="s">
        <v>2</v>
      </c>
      <c r="B4" s="30"/>
      <c r="C4" s="29"/>
      <c r="E4" s="29" t="s">
        <v>3</v>
      </c>
      <c r="F4" s="29"/>
      <c r="G4" s="29"/>
      <c r="H4" s="29"/>
    </row>
    <row r="5" spans="1:16" x14ac:dyDescent="0.25">
      <c r="A5" s="2" t="s">
        <v>4</v>
      </c>
      <c r="B5" s="3"/>
      <c r="C5" s="4">
        <v>0.05</v>
      </c>
      <c r="E5" s="1" t="s">
        <v>5</v>
      </c>
      <c r="H5" s="5">
        <f>P23</f>
        <v>682484.34921301913</v>
      </c>
    </row>
    <row r="6" spans="1:16" x14ac:dyDescent="0.25">
      <c r="A6" s="2" t="s">
        <v>6</v>
      </c>
      <c r="B6" s="3"/>
      <c r="C6" s="4">
        <v>0.7</v>
      </c>
      <c r="E6" s="1" t="s">
        <v>7</v>
      </c>
      <c r="H6" s="5">
        <f>P29</f>
        <v>567740.02729440632</v>
      </c>
    </row>
    <row r="7" spans="1:16" x14ac:dyDescent="0.25">
      <c r="A7" s="6" t="s">
        <v>8</v>
      </c>
      <c r="B7" s="7"/>
      <c r="C7" s="8">
        <v>0.5</v>
      </c>
      <c r="E7" s="1" t="s">
        <v>9</v>
      </c>
      <c r="H7" s="5">
        <f>P30</f>
        <v>114744.32191861287</v>
      </c>
    </row>
    <row r="8" spans="1:16" x14ac:dyDescent="0.25">
      <c r="A8" s="2"/>
      <c r="B8" s="3"/>
      <c r="C8" s="4"/>
      <c r="E8" s="6" t="s">
        <v>26</v>
      </c>
      <c r="F8" s="9"/>
      <c r="G8" s="9"/>
      <c r="H8" s="8">
        <f>H7/H5</f>
        <v>0.1681274040216833</v>
      </c>
    </row>
    <row r="9" spans="1:16" x14ac:dyDescent="0.25">
      <c r="A9" s="31" t="s">
        <v>10</v>
      </c>
      <c r="B9" s="31"/>
      <c r="C9" s="31"/>
      <c r="D9" s="31"/>
      <c r="E9" s="10"/>
      <c r="F9" s="10"/>
    </row>
    <row r="10" spans="1:16" x14ac:dyDescent="0.25">
      <c r="A10" s="32" t="s">
        <v>11</v>
      </c>
      <c r="B10" s="33" t="s">
        <v>12</v>
      </c>
      <c r="C10" s="33" t="s">
        <v>13</v>
      </c>
      <c r="D10" s="33" t="s">
        <v>14</v>
      </c>
    </row>
    <row r="11" spans="1:16" x14ac:dyDescent="0.25">
      <c r="A11" s="11" t="s">
        <v>25</v>
      </c>
      <c r="B11" s="12">
        <v>199</v>
      </c>
      <c r="C11" s="12">
        <f>B11*$C$7</f>
        <v>99.5</v>
      </c>
      <c r="D11" s="12">
        <f>B11*$C$6</f>
        <v>139.29999999999998</v>
      </c>
    </row>
    <row r="12" spans="1:16" x14ac:dyDescent="0.25">
      <c r="A12" s="11" t="s">
        <v>15</v>
      </c>
      <c r="B12" s="12">
        <v>124</v>
      </c>
      <c r="C12" s="12">
        <f>B12*$C$7</f>
        <v>62</v>
      </c>
      <c r="D12" s="12">
        <f>B12*$C$6</f>
        <v>86.8</v>
      </c>
    </row>
    <row r="13" spans="1:16" x14ac:dyDescent="0.25">
      <c r="A13" s="11" t="s">
        <v>16</v>
      </c>
      <c r="B13" s="12">
        <v>99</v>
      </c>
      <c r="C13" s="12">
        <f>B13*$C$7</f>
        <v>49.5</v>
      </c>
      <c r="D13" s="12">
        <f>B13*$C$6</f>
        <v>69.3</v>
      </c>
    </row>
    <row r="14" spans="1:16" x14ac:dyDescent="0.25">
      <c r="A14" s="13" t="s">
        <v>17</v>
      </c>
      <c r="B14" s="14">
        <v>239</v>
      </c>
      <c r="C14" s="14">
        <f>B14*$C$7</f>
        <v>119.5</v>
      </c>
      <c r="D14" s="14">
        <f>B14*$C$6</f>
        <v>167.29999999999998</v>
      </c>
    </row>
    <row r="16" spans="1:16" ht="15.75" thickBot="1" x14ac:dyDescent="0.3">
      <c r="A16" s="34" t="s">
        <v>18</v>
      </c>
      <c r="B16" s="34"/>
      <c r="C16" s="34"/>
      <c r="D16" s="35">
        <v>1</v>
      </c>
      <c r="E16" s="35">
        <v>2</v>
      </c>
      <c r="F16" s="35">
        <v>3</v>
      </c>
      <c r="G16" s="35">
        <v>4</v>
      </c>
      <c r="H16" s="35">
        <v>5</v>
      </c>
      <c r="I16" s="35">
        <v>6</v>
      </c>
      <c r="J16" s="35">
        <v>7</v>
      </c>
      <c r="K16" s="35">
        <v>8</v>
      </c>
      <c r="L16" s="35">
        <v>9</v>
      </c>
      <c r="M16" s="35">
        <v>10</v>
      </c>
      <c r="N16" s="35">
        <v>11</v>
      </c>
      <c r="O16" s="35">
        <v>12</v>
      </c>
      <c r="P16" s="36" t="s">
        <v>19</v>
      </c>
    </row>
    <row r="17" spans="1:16" x14ac:dyDescent="0.25">
      <c r="A17" s="15" t="s">
        <v>20</v>
      </c>
      <c r="B17" s="15"/>
      <c r="C17" s="15"/>
      <c r="D17" s="16">
        <v>1</v>
      </c>
      <c r="E17" s="16">
        <f>D17*(1+$C$5)</f>
        <v>1.05</v>
      </c>
      <c r="F17" s="16">
        <f t="shared" ref="F17:O17" si="0">E17*(1+$C$5)</f>
        <v>1.1025</v>
      </c>
      <c r="G17" s="16">
        <f t="shared" si="0"/>
        <v>1.1576250000000001</v>
      </c>
      <c r="H17" s="16">
        <f t="shared" si="0"/>
        <v>1.2155062500000002</v>
      </c>
      <c r="I17" s="16">
        <f t="shared" si="0"/>
        <v>1.2762815625000004</v>
      </c>
      <c r="J17" s="16">
        <f t="shared" si="0"/>
        <v>1.3400956406250004</v>
      </c>
      <c r="K17" s="16">
        <f t="shared" si="0"/>
        <v>1.4071004226562505</v>
      </c>
      <c r="L17" s="16">
        <f t="shared" si="0"/>
        <v>1.477455443789063</v>
      </c>
      <c r="M17" s="16">
        <f t="shared" si="0"/>
        <v>1.5513282159785162</v>
      </c>
      <c r="N17" s="16">
        <f t="shared" si="0"/>
        <v>1.628894626777442</v>
      </c>
      <c r="O17" s="16">
        <f t="shared" si="0"/>
        <v>1.7103393581163142</v>
      </c>
      <c r="P17" s="17"/>
    </row>
    <row r="18" spans="1:16" ht="45" x14ac:dyDescent="0.25">
      <c r="A18" s="3" t="s">
        <v>21</v>
      </c>
      <c r="B18" s="37" t="s">
        <v>22</v>
      </c>
      <c r="C18" s="37" t="s">
        <v>27</v>
      </c>
      <c r="P18" s="3"/>
    </row>
    <row r="19" spans="1:16" x14ac:dyDescent="0.25">
      <c r="A19" s="11" t="s">
        <v>25</v>
      </c>
      <c r="B19" s="1">
        <v>100</v>
      </c>
      <c r="C19" s="1">
        <v>3</v>
      </c>
      <c r="D19" s="18">
        <f>IF(D$16&lt;=$C19,$C11,$B11)*$B19*D$17</f>
        <v>9950</v>
      </c>
      <c r="E19" s="18">
        <f t="shared" ref="E19:O19" si="1">IF(E$16&lt;=$C19,$C11,$B11)*$B19*E$17</f>
        <v>10447.5</v>
      </c>
      <c r="F19" s="18">
        <f t="shared" si="1"/>
        <v>10969.875</v>
      </c>
      <c r="G19" s="18">
        <f t="shared" si="1"/>
        <v>23036.737500000003</v>
      </c>
      <c r="H19" s="18">
        <f t="shared" si="1"/>
        <v>24188.574375000004</v>
      </c>
      <c r="I19" s="18">
        <f t="shared" si="1"/>
        <v>25398.003093750009</v>
      </c>
      <c r="J19" s="18">
        <f t="shared" si="1"/>
        <v>26667.903248437509</v>
      </c>
      <c r="K19" s="18">
        <f t="shared" si="1"/>
        <v>28001.298410859385</v>
      </c>
      <c r="L19" s="18">
        <f t="shared" si="1"/>
        <v>29401.363331402354</v>
      </c>
      <c r="M19" s="18">
        <f t="shared" si="1"/>
        <v>30871.431497972473</v>
      </c>
      <c r="N19" s="18">
        <f t="shared" si="1"/>
        <v>32415.003072871095</v>
      </c>
      <c r="O19" s="18">
        <f t="shared" si="1"/>
        <v>34035.753226514651</v>
      </c>
      <c r="P19" s="19">
        <f>SUM(D19:O19)</f>
        <v>285383.44275680749</v>
      </c>
    </row>
    <row r="20" spans="1:16" x14ac:dyDescent="0.25">
      <c r="A20" s="11" t="s">
        <v>15</v>
      </c>
      <c r="B20" s="1">
        <v>50</v>
      </c>
      <c r="C20" s="1">
        <v>5</v>
      </c>
      <c r="D20" s="18">
        <f>IF(D$16&lt;=$C20,$C12,$B12)*$B20*D$17</f>
        <v>3100</v>
      </c>
      <c r="E20" s="18">
        <f t="shared" ref="E20:O20" si="2">IF(E$16&lt;=$C20,$C12,$B12)*$B20*E$17</f>
        <v>3255</v>
      </c>
      <c r="F20" s="18">
        <f t="shared" si="2"/>
        <v>3417.75</v>
      </c>
      <c r="G20" s="18">
        <f t="shared" si="2"/>
        <v>3588.6375000000003</v>
      </c>
      <c r="H20" s="18">
        <f t="shared" si="2"/>
        <v>3768.0693750000009</v>
      </c>
      <c r="I20" s="18">
        <f t="shared" si="2"/>
        <v>7912.9456875000024</v>
      </c>
      <c r="J20" s="18">
        <f t="shared" si="2"/>
        <v>8308.5929718750031</v>
      </c>
      <c r="K20" s="18">
        <f t="shared" si="2"/>
        <v>8724.0226204687533</v>
      </c>
      <c r="L20" s="18">
        <f t="shared" si="2"/>
        <v>9160.2237514921908</v>
      </c>
      <c r="M20" s="18">
        <f t="shared" si="2"/>
        <v>9618.2349390668005</v>
      </c>
      <c r="N20" s="18">
        <f t="shared" si="2"/>
        <v>10099.14668602014</v>
      </c>
      <c r="O20" s="18">
        <f t="shared" si="2"/>
        <v>10604.104020321149</v>
      </c>
      <c r="P20" s="19">
        <f>SUM(D20:O20)</f>
        <v>81556.727551744043</v>
      </c>
    </row>
    <row r="21" spans="1:16" x14ac:dyDescent="0.25">
      <c r="A21" s="11" t="s">
        <v>16</v>
      </c>
      <c r="B21" s="1">
        <v>70</v>
      </c>
      <c r="C21" s="1">
        <v>2</v>
      </c>
      <c r="D21" s="18">
        <f t="shared" ref="D21:O21" si="3">IF(D$16&lt;=$C21,$C13,$B13)*$B21*D$17</f>
        <v>3465</v>
      </c>
      <c r="E21" s="18">
        <f t="shared" si="3"/>
        <v>3638.25</v>
      </c>
      <c r="F21" s="18">
        <f t="shared" si="3"/>
        <v>7640.3249999999998</v>
      </c>
      <c r="G21" s="18">
        <f t="shared" si="3"/>
        <v>8022.3412500000013</v>
      </c>
      <c r="H21" s="18">
        <f t="shared" si="3"/>
        <v>8423.4583125000008</v>
      </c>
      <c r="I21" s="18">
        <f t="shared" si="3"/>
        <v>8844.631228125003</v>
      </c>
      <c r="J21" s="18">
        <f t="shared" si="3"/>
        <v>9286.8627895312529</v>
      </c>
      <c r="K21" s="18">
        <f t="shared" si="3"/>
        <v>9751.2059290078159</v>
      </c>
      <c r="L21" s="18">
        <f t="shared" si="3"/>
        <v>10238.766225458206</v>
      </c>
      <c r="M21" s="18">
        <f t="shared" si="3"/>
        <v>10750.704536731117</v>
      </c>
      <c r="N21" s="18">
        <f t="shared" si="3"/>
        <v>11288.239763567673</v>
      </c>
      <c r="O21" s="18">
        <f t="shared" si="3"/>
        <v>11852.651751746058</v>
      </c>
      <c r="P21" s="19">
        <f>SUM(D21:O21)</f>
        <v>103202.43678666714</v>
      </c>
    </row>
    <row r="22" spans="1:16" x14ac:dyDescent="0.25">
      <c r="A22" s="11" t="s">
        <v>17</v>
      </c>
      <c r="B22" s="1">
        <v>75</v>
      </c>
      <c r="C22" s="1">
        <v>7</v>
      </c>
      <c r="D22" s="18">
        <f t="shared" ref="D22:O22" si="4">IF(D$16&lt;=$C22,$C14,$B14)*$B22*D$17</f>
        <v>8962.5</v>
      </c>
      <c r="E22" s="18">
        <f t="shared" si="4"/>
        <v>9410.625</v>
      </c>
      <c r="F22" s="18">
        <f t="shared" si="4"/>
        <v>9881.15625</v>
      </c>
      <c r="G22" s="18">
        <f t="shared" si="4"/>
        <v>10375.214062500001</v>
      </c>
      <c r="H22" s="18">
        <f t="shared" si="4"/>
        <v>10893.974765625002</v>
      </c>
      <c r="I22" s="18">
        <f t="shared" si="4"/>
        <v>11438.673503906253</v>
      </c>
      <c r="J22" s="18">
        <f t="shared" si="4"/>
        <v>12010.607179101566</v>
      </c>
      <c r="K22" s="18">
        <f t="shared" si="4"/>
        <v>25222.275076113288</v>
      </c>
      <c r="L22" s="18">
        <f t="shared" si="4"/>
        <v>26483.388829918953</v>
      </c>
      <c r="M22" s="18">
        <f t="shared" si="4"/>
        <v>27807.558271414902</v>
      </c>
      <c r="N22" s="18">
        <f t="shared" si="4"/>
        <v>29197.936184985647</v>
      </c>
      <c r="O22" s="18">
        <f t="shared" si="4"/>
        <v>30657.832994234934</v>
      </c>
      <c r="P22" s="19">
        <f>SUM(D22:O22)</f>
        <v>212341.74211780055</v>
      </c>
    </row>
    <row r="23" spans="1:16" x14ac:dyDescent="0.25">
      <c r="A23" s="20" t="s">
        <v>5</v>
      </c>
      <c r="B23" s="21"/>
      <c r="C23" s="21"/>
      <c r="D23" s="22">
        <f>SUM(D19:D22)</f>
        <v>25477.5</v>
      </c>
      <c r="E23" s="22">
        <f t="shared" ref="E23:O23" si="5">SUM(E19:E22)</f>
        <v>26751.375</v>
      </c>
      <c r="F23" s="22">
        <f t="shared" si="5"/>
        <v>31909.106250000001</v>
      </c>
      <c r="G23" s="22">
        <f t="shared" si="5"/>
        <v>45022.930312500008</v>
      </c>
      <c r="H23" s="22">
        <f t="shared" si="5"/>
        <v>47274.076828125006</v>
      </c>
      <c r="I23" s="22">
        <f t="shared" si="5"/>
        <v>53594.25351328127</v>
      </c>
      <c r="J23" s="22">
        <f t="shared" si="5"/>
        <v>56273.966188945327</v>
      </c>
      <c r="K23" s="22">
        <f t="shared" si="5"/>
        <v>71698.80203644924</v>
      </c>
      <c r="L23" s="22">
        <f t="shared" si="5"/>
        <v>75283.742138271715</v>
      </c>
      <c r="M23" s="22">
        <f t="shared" si="5"/>
        <v>79047.929245185296</v>
      </c>
      <c r="N23" s="22">
        <f t="shared" si="5"/>
        <v>83000.325707444557</v>
      </c>
      <c r="O23" s="22">
        <f t="shared" si="5"/>
        <v>87150.3419928168</v>
      </c>
      <c r="P23" s="23">
        <f>SUM(D23:O23)</f>
        <v>682484.34921301913</v>
      </c>
    </row>
    <row r="24" spans="1:16" x14ac:dyDescent="0.25">
      <c r="A24" s="3" t="s">
        <v>23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9"/>
    </row>
    <row r="25" spans="1:16" x14ac:dyDescent="0.25">
      <c r="A25" s="11" t="s">
        <v>25</v>
      </c>
      <c r="D25" s="5">
        <f>$D11*$B19*D$17</f>
        <v>13929.999999999998</v>
      </c>
      <c r="E25" s="5">
        <f t="shared" ref="E25:O25" si="6">$D11*$B19*E$17</f>
        <v>14626.499999999998</v>
      </c>
      <c r="F25" s="5">
        <f t="shared" si="6"/>
        <v>15357.824999999999</v>
      </c>
      <c r="G25" s="5">
        <f t="shared" si="6"/>
        <v>16125.716249999999</v>
      </c>
      <c r="H25" s="5">
        <f t="shared" si="6"/>
        <v>16932.0020625</v>
      </c>
      <c r="I25" s="5">
        <f t="shared" si="6"/>
        <v>17778.602165625001</v>
      </c>
      <c r="J25" s="5">
        <f t="shared" si="6"/>
        <v>18667.532273906254</v>
      </c>
      <c r="K25" s="5">
        <f t="shared" si="6"/>
        <v>19600.908887601567</v>
      </c>
      <c r="L25" s="5">
        <f t="shared" si="6"/>
        <v>20580.954331981644</v>
      </c>
      <c r="M25" s="5">
        <f t="shared" si="6"/>
        <v>21610.002048580729</v>
      </c>
      <c r="N25" s="5">
        <f t="shared" si="6"/>
        <v>22690.502151009765</v>
      </c>
      <c r="O25" s="5">
        <f t="shared" si="6"/>
        <v>23825.027258560254</v>
      </c>
      <c r="P25" s="19">
        <f t="shared" ref="P25:P30" si="7">SUM(D25:O25)</f>
        <v>221725.57242976525</v>
      </c>
    </row>
    <row r="26" spans="1:16" x14ac:dyDescent="0.25">
      <c r="A26" s="11" t="s">
        <v>15</v>
      </c>
      <c r="D26" s="5">
        <f>$D12*$B20*D$17</f>
        <v>4340</v>
      </c>
      <c r="E26" s="5">
        <f t="shared" ref="E26:O26" si="8">$D12*$B20*E$17</f>
        <v>4557</v>
      </c>
      <c r="F26" s="5">
        <f t="shared" si="8"/>
        <v>4784.8500000000004</v>
      </c>
      <c r="G26" s="5">
        <f t="shared" si="8"/>
        <v>5024.0925000000007</v>
      </c>
      <c r="H26" s="5">
        <f t="shared" si="8"/>
        <v>5275.297125000001</v>
      </c>
      <c r="I26" s="5">
        <f t="shared" si="8"/>
        <v>5539.0619812500017</v>
      </c>
      <c r="J26" s="5">
        <f t="shared" si="8"/>
        <v>5816.0150803125016</v>
      </c>
      <c r="K26" s="5">
        <f t="shared" si="8"/>
        <v>6106.8158343281266</v>
      </c>
      <c r="L26" s="5">
        <f t="shared" si="8"/>
        <v>6412.1566260445334</v>
      </c>
      <c r="M26" s="5">
        <f t="shared" si="8"/>
        <v>6732.7644573467605</v>
      </c>
      <c r="N26" s="5">
        <f t="shared" si="8"/>
        <v>7069.4026802140979</v>
      </c>
      <c r="O26" s="5">
        <f t="shared" si="8"/>
        <v>7422.8728142248037</v>
      </c>
      <c r="P26" s="19">
        <f t="shared" si="7"/>
        <v>69080.329098720817</v>
      </c>
    </row>
    <row r="27" spans="1:16" x14ac:dyDescent="0.25">
      <c r="A27" s="11" t="s">
        <v>16</v>
      </c>
      <c r="D27" s="5">
        <f t="shared" ref="D27:O27" si="9">$D13*$B21*D$17</f>
        <v>4851</v>
      </c>
      <c r="E27" s="5">
        <f t="shared" si="9"/>
        <v>5093.55</v>
      </c>
      <c r="F27" s="5">
        <f t="shared" si="9"/>
        <v>5348.2275</v>
      </c>
      <c r="G27" s="5">
        <f t="shared" si="9"/>
        <v>5615.6388750000006</v>
      </c>
      <c r="H27" s="5">
        <f t="shared" si="9"/>
        <v>5896.4208187500008</v>
      </c>
      <c r="I27" s="5">
        <f t="shared" si="9"/>
        <v>6191.2418596875013</v>
      </c>
      <c r="J27" s="5">
        <f t="shared" si="9"/>
        <v>6500.8039526718767</v>
      </c>
      <c r="K27" s="5">
        <f t="shared" si="9"/>
        <v>6825.844150305471</v>
      </c>
      <c r="L27" s="5">
        <f t="shared" si="9"/>
        <v>7167.1363578207447</v>
      </c>
      <c r="M27" s="5">
        <f t="shared" si="9"/>
        <v>7525.493175711782</v>
      </c>
      <c r="N27" s="5">
        <f t="shared" si="9"/>
        <v>7901.767834497371</v>
      </c>
      <c r="O27" s="5">
        <f t="shared" si="9"/>
        <v>8296.8562262222404</v>
      </c>
      <c r="P27" s="19">
        <f t="shared" si="7"/>
        <v>77213.980750666989</v>
      </c>
    </row>
    <row r="28" spans="1:16" x14ac:dyDescent="0.25">
      <c r="A28" s="11" t="s">
        <v>17</v>
      </c>
      <c r="D28" s="5">
        <f t="shared" ref="D28:O28" si="10">$D14*$B22*D$17</f>
        <v>12547.499999999998</v>
      </c>
      <c r="E28" s="5">
        <f t="shared" si="10"/>
        <v>13174.874999999998</v>
      </c>
      <c r="F28" s="5">
        <f t="shared" si="10"/>
        <v>13833.618749999998</v>
      </c>
      <c r="G28" s="5">
        <f t="shared" si="10"/>
        <v>14525.299687499999</v>
      </c>
      <c r="H28" s="5">
        <f t="shared" si="10"/>
        <v>15251.564671875001</v>
      </c>
      <c r="I28" s="5">
        <f t="shared" si="10"/>
        <v>16014.142905468752</v>
      </c>
      <c r="J28" s="5">
        <f t="shared" si="10"/>
        <v>16814.850050742189</v>
      </c>
      <c r="K28" s="5">
        <f t="shared" si="10"/>
        <v>17655.592553279301</v>
      </c>
      <c r="L28" s="5">
        <f t="shared" si="10"/>
        <v>18538.372180943265</v>
      </c>
      <c r="M28" s="5">
        <f t="shared" si="10"/>
        <v>19465.290789990431</v>
      </c>
      <c r="N28" s="5">
        <f t="shared" si="10"/>
        <v>20438.555329489951</v>
      </c>
      <c r="O28" s="5">
        <f t="shared" si="10"/>
        <v>21460.48309596445</v>
      </c>
      <c r="P28" s="19">
        <f t="shared" si="7"/>
        <v>199720.14501525334</v>
      </c>
    </row>
    <row r="29" spans="1:16" x14ac:dyDescent="0.25">
      <c r="A29" s="20" t="s">
        <v>24</v>
      </c>
      <c r="B29" s="21"/>
      <c r="C29" s="21"/>
      <c r="D29" s="22">
        <f>SUM(D25:D28)</f>
        <v>35668.5</v>
      </c>
      <c r="E29" s="22">
        <f t="shared" ref="E29:O29" si="11">SUM(E25:E28)</f>
        <v>37451.924999999996</v>
      </c>
      <c r="F29" s="22">
        <f t="shared" si="11"/>
        <v>39324.521249999998</v>
      </c>
      <c r="G29" s="22">
        <f t="shared" si="11"/>
        <v>41290.747312499996</v>
      </c>
      <c r="H29" s="22">
        <f t="shared" si="11"/>
        <v>43355.284678125005</v>
      </c>
      <c r="I29" s="22">
        <f t="shared" si="11"/>
        <v>45523.048912031256</v>
      </c>
      <c r="J29" s="22">
        <f t="shared" si="11"/>
        <v>47799.201357632817</v>
      </c>
      <c r="K29" s="22">
        <f t="shared" si="11"/>
        <v>50189.161425514467</v>
      </c>
      <c r="L29" s="22">
        <f t="shared" si="11"/>
        <v>52698.619496790183</v>
      </c>
      <c r="M29" s="22">
        <f t="shared" si="11"/>
        <v>55333.5504716297</v>
      </c>
      <c r="N29" s="22">
        <f t="shared" si="11"/>
        <v>58100.227995211186</v>
      </c>
      <c r="O29" s="22">
        <f t="shared" si="11"/>
        <v>61005.239394971752</v>
      </c>
      <c r="P29" s="23">
        <f t="shared" si="7"/>
        <v>567740.02729440632</v>
      </c>
    </row>
    <row r="30" spans="1:16" ht="15.75" thickBot="1" x14ac:dyDescent="0.3">
      <c r="A30" s="24" t="s">
        <v>9</v>
      </c>
      <c r="B30" s="25"/>
      <c r="C30" s="25"/>
      <c r="D30" s="26">
        <f t="shared" ref="D30:O30" si="12">D23-D29</f>
        <v>-10191</v>
      </c>
      <c r="E30" s="26">
        <f t="shared" si="12"/>
        <v>-10700.549999999996</v>
      </c>
      <c r="F30" s="26">
        <f t="shared" si="12"/>
        <v>-7415.4149999999972</v>
      </c>
      <c r="G30" s="26">
        <f t="shared" si="12"/>
        <v>3732.1830000000118</v>
      </c>
      <c r="H30" s="26">
        <f t="shared" si="12"/>
        <v>3918.7921500000011</v>
      </c>
      <c r="I30" s="26">
        <f t="shared" si="12"/>
        <v>8071.2046012500141</v>
      </c>
      <c r="J30" s="26">
        <f t="shared" si="12"/>
        <v>8474.7648313125101</v>
      </c>
      <c r="K30" s="26">
        <f t="shared" si="12"/>
        <v>21509.640610934774</v>
      </c>
      <c r="L30" s="26">
        <f t="shared" si="12"/>
        <v>22585.122641481532</v>
      </c>
      <c r="M30" s="26">
        <f t="shared" si="12"/>
        <v>23714.378773555596</v>
      </c>
      <c r="N30" s="26">
        <f t="shared" si="12"/>
        <v>24900.097712233372</v>
      </c>
      <c r="O30" s="26">
        <f t="shared" si="12"/>
        <v>26145.102597845049</v>
      </c>
      <c r="P30" s="26">
        <f t="shared" si="7"/>
        <v>114744.32191861287</v>
      </c>
    </row>
    <row r="31" spans="1:16" ht="15.75" thickTop="1" x14ac:dyDescent="0.25"/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Product_Performance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2002-01-18T16:58:37Z</dcterms:created>
  <dcterms:modified xsi:type="dcterms:W3CDTF">2016-09-16T00:31:51Z</dcterms:modified>
</cp:coreProperties>
</file>