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265" windowHeight="6465"/>
  </bookViews>
  <sheets>
    <sheet name="Product_Performance" sheetId="1" r:id="rId1"/>
  </sheets>
  <calcPr calcId="145621"/>
</workbook>
</file>

<file path=xl/calcChain.xml><?xml version="1.0" encoding="utf-8"?>
<calcChain xmlns="http://schemas.openxmlformats.org/spreadsheetml/2006/main">
  <c r="D12" i="1" l="1"/>
  <c r="D26" i="1" s="1"/>
  <c r="E17" i="1"/>
  <c r="E26" i="1" s="1"/>
  <c r="E29" i="1" s="1"/>
  <c r="F17" i="1"/>
  <c r="F26" i="1" s="1"/>
  <c r="G17" i="1"/>
  <c r="G26" i="1" s="1"/>
  <c r="G29" i="1" s="1"/>
  <c r="H17" i="1"/>
  <c r="H26" i="1" s="1"/>
  <c r="I17" i="1"/>
  <c r="I26" i="1" s="1"/>
  <c r="I29" i="1" s="1"/>
  <c r="J17" i="1"/>
  <c r="J26" i="1" s="1"/>
  <c r="K17" i="1"/>
  <c r="K26" i="1" s="1"/>
  <c r="K29" i="1" s="1"/>
  <c r="L17" i="1"/>
  <c r="L26" i="1" s="1"/>
  <c r="M17" i="1"/>
  <c r="M26" i="1" s="1"/>
  <c r="M29" i="1" s="1"/>
  <c r="N17" i="1"/>
  <c r="N26" i="1" s="1"/>
  <c r="N29" i="1" s="1"/>
  <c r="N30" i="1" s="1"/>
  <c r="O17" i="1"/>
  <c r="O26" i="1" s="1"/>
  <c r="O29" i="1" s="1"/>
  <c r="D13" i="1"/>
  <c r="D27" i="1" s="1"/>
  <c r="E27" i="1"/>
  <c r="G27" i="1"/>
  <c r="I27" i="1"/>
  <c r="K27" i="1"/>
  <c r="M27" i="1"/>
  <c r="N27" i="1"/>
  <c r="O27" i="1"/>
  <c r="D14" i="1"/>
  <c r="D28" i="1"/>
  <c r="E28" i="1"/>
  <c r="F28" i="1"/>
  <c r="G28" i="1"/>
  <c r="H28" i="1"/>
  <c r="I28" i="1"/>
  <c r="J28" i="1"/>
  <c r="K28" i="1"/>
  <c r="L28" i="1"/>
  <c r="M28" i="1"/>
  <c r="N28" i="1"/>
  <c r="O28" i="1"/>
  <c r="D11" i="1"/>
  <c r="E25" i="1"/>
  <c r="F25" i="1"/>
  <c r="G25" i="1"/>
  <c r="H25" i="1"/>
  <c r="I25" i="1"/>
  <c r="J25" i="1"/>
  <c r="K25" i="1"/>
  <c r="L25" i="1"/>
  <c r="M25" i="1"/>
  <c r="N25" i="1"/>
  <c r="O25" i="1"/>
  <c r="D25" i="1"/>
  <c r="C12" i="1"/>
  <c r="D20" i="1"/>
  <c r="E20" i="1"/>
  <c r="F20" i="1"/>
  <c r="G20" i="1"/>
  <c r="H20" i="1"/>
  <c r="I20" i="1"/>
  <c r="J20" i="1"/>
  <c r="K20" i="1"/>
  <c r="L20" i="1"/>
  <c r="M20" i="1"/>
  <c r="N20" i="1"/>
  <c r="O20" i="1"/>
  <c r="C13" i="1"/>
  <c r="D21" i="1"/>
  <c r="E21" i="1"/>
  <c r="F21" i="1"/>
  <c r="G21" i="1"/>
  <c r="H21" i="1"/>
  <c r="I21" i="1"/>
  <c r="J21" i="1"/>
  <c r="K21" i="1"/>
  <c r="L21" i="1"/>
  <c r="M21" i="1"/>
  <c r="N21" i="1"/>
  <c r="O21" i="1"/>
  <c r="C14" i="1"/>
  <c r="D22" i="1" s="1"/>
  <c r="E22" i="1"/>
  <c r="G22" i="1"/>
  <c r="I22" i="1"/>
  <c r="K22" i="1"/>
  <c r="L22" i="1"/>
  <c r="M22" i="1"/>
  <c r="N22" i="1"/>
  <c r="O22" i="1"/>
  <c r="C11" i="1"/>
  <c r="E19" i="1"/>
  <c r="E23" i="1" s="1"/>
  <c r="E30" i="1" s="1"/>
  <c r="F19" i="1"/>
  <c r="G19" i="1"/>
  <c r="G23" i="1" s="1"/>
  <c r="G30" i="1" s="1"/>
  <c r="H19" i="1"/>
  <c r="I19" i="1"/>
  <c r="I23" i="1" s="1"/>
  <c r="I30" i="1" s="1"/>
  <c r="J19" i="1"/>
  <c r="K19" i="1"/>
  <c r="K23" i="1" s="1"/>
  <c r="K30" i="1" s="1"/>
  <c r="L19" i="1"/>
  <c r="M19" i="1"/>
  <c r="M23" i="1" s="1"/>
  <c r="M30" i="1" s="1"/>
  <c r="N19" i="1"/>
  <c r="O19" i="1"/>
  <c r="O23" i="1" s="1"/>
  <c r="O30" i="1" s="1"/>
  <c r="D19" i="1"/>
  <c r="L23" i="1"/>
  <c r="N23" i="1"/>
  <c r="P28" i="1"/>
  <c r="P25" i="1"/>
  <c r="P21" i="1"/>
  <c r="P20" i="1"/>
  <c r="P19" i="1"/>
  <c r="D23" i="1" l="1"/>
  <c r="D29" i="1"/>
  <c r="P26" i="1"/>
  <c r="L27" i="1"/>
  <c r="L29" i="1" s="1"/>
  <c r="L30" i="1" s="1"/>
  <c r="J27" i="1"/>
  <c r="J29" i="1" s="1"/>
  <c r="H27" i="1"/>
  <c r="H29" i="1" s="1"/>
  <c r="F27" i="1"/>
  <c r="P27" i="1" s="1"/>
  <c r="J22" i="1"/>
  <c r="J23" i="1" s="1"/>
  <c r="H22" i="1"/>
  <c r="H23" i="1" s="1"/>
  <c r="F22" i="1"/>
  <c r="F23" i="1" s="1"/>
  <c r="J30" i="1" l="1"/>
  <c r="P23" i="1"/>
  <c r="H5" i="1" s="1"/>
  <c r="D30" i="1"/>
  <c r="H30" i="1"/>
  <c r="F29" i="1"/>
  <c r="F30" i="1" s="1"/>
  <c r="P22" i="1"/>
  <c r="P30" i="1" l="1"/>
  <c r="H7" i="1" s="1"/>
  <c r="H8" i="1" s="1"/>
  <c r="P29" i="1"/>
  <c r="H6" i="1" s="1"/>
</calcChain>
</file>

<file path=xl/sharedStrings.xml><?xml version="1.0" encoding="utf-8"?>
<sst xmlns="http://schemas.openxmlformats.org/spreadsheetml/2006/main" count="39" uniqueCount="29">
  <si>
    <t>Imported Goods Company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</si>
  <si>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</si>
  <si>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</si>
  <si>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</si>
  <si>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</si>
  <si>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</si>
  <si>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</si>
  <si>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</si>
  <si>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</si>
  <si>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</si>
  <si>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</si>
  <si>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</si>
  <si>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</si>
  <si>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</si>
  <si>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</si>
  <si>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</si>
  <si>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</si>
  <si>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</si>
  <si>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</si>
  <si>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</si>
  <si>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</si>
  <si>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</si>
  <si>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</si>
  <si>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</si>
  <si>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</si>
  <si>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</si>
  <si>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</si>
  <si>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</si>
  <si>
    <t>Model_1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</si>
</sst>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39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9" fontId="7" fillId="0" borderId="0" xfId="0" applyNumberFormat="1" applyFont="1"/>
    <xf numFmtId="164" fontId="8" fillId="0" borderId="0" xfId="1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43" fontId="9" fillId="0" borderId="0" xfId="1" applyNumberFormat="1" applyFont="1" applyBorder="1"/>
    <xf numFmtId="43" fontId="8" fillId="0" borderId="0" xfId="1" applyFont="1" applyBorder="1" applyAlignment="1">
      <alignment horizontal="right"/>
    </xf>
    <xf numFmtId="164" fontId="8" fillId="0" borderId="0" xfId="1" applyNumberFormat="1" applyFont="1" applyProtection="1"/>
    <xf numFmtId="164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4" fontId="8" fillId="0" borderId="3" xfId="1" applyNumberFormat="1" applyFont="1" applyBorder="1"/>
    <xf numFmtId="164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4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3" fillId="4" borderId="6" xfId="3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5" fillId="3" borderId="2" xfId="6" applyBorder="1"/>
    <xf numFmtId="164" fontId="5" fillId="3" borderId="2" xfId="6" applyNumberFormat="1" applyBorder="1"/>
    <xf numFmtId="43" fontId="5" fillId="3" borderId="2" xfId="6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5" fillId="7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J1" sqref="J1"/>
    </sheetView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7" t="s">
        <v>0</v>
      </c>
      <c r="B1" s="27"/>
      <c r="C1" s="27"/>
      <c r="D1" s="27"/>
      <c r="E1" s="27"/>
      <c r="F1" s="27"/>
      <c r="G1" s="27"/>
      <c r="H1" s="27"/>
      <c r="J1" s="38" t="s">
        <v>28</v>
      </c>
    </row>
    <row r="2" spans="1:16" ht="18.75" thickTop="1" thickBot="1" x14ac:dyDescent="0.35">
      <c r="A2" s="28" t="s">
        <v>1</v>
      </c>
      <c r="B2" s="28"/>
      <c r="C2" s="28"/>
      <c r="D2" s="28"/>
      <c r="E2" s="28"/>
      <c r="F2" s="28"/>
      <c r="G2" s="28"/>
      <c r="H2" s="28"/>
    </row>
    <row r="3" spans="1:16" ht="15.75" thickTop="1" x14ac:dyDescent="0.25"/>
    <row r="4" spans="1:16" x14ac:dyDescent="0.25">
      <c r="A4" s="29" t="s">
        <v>2</v>
      </c>
      <c r="B4" s="30"/>
      <c r="C4" s="29"/>
      <c r="E4" s="29" t="s">
        <v>3</v>
      </c>
      <c r="F4" s="29"/>
      <c r="G4" s="29"/>
      <c r="H4" s="29"/>
    </row>
    <row r="5" spans="1:16" x14ac:dyDescent="0.25">
      <c r="A5" s="2" t="s">
        <v>4</v>
      </c>
      <c r="B5" s="3"/>
      <c r="C5" s="4">
        <v>0.11513124922801155</v>
      </c>
      <c r="E5" s="1" t="s">
        <v>5</v>
      </c>
      <c r="H5" s="5">
        <f>P23</f>
        <v>1044548.89772476</v>
      </c>
    </row>
    <row r="6" spans="1:16" x14ac:dyDescent="0.25">
      <c r="A6" s="2" t="s">
        <v>6</v>
      </c>
      <c r="B6" s="3"/>
      <c r="C6" s="4">
        <v>0.7</v>
      </c>
      <c r="E6" s="1" t="s">
        <v>7</v>
      </c>
      <c r="H6" s="5">
        <f>P29</f>
        <v>835714.7887924898</v>
      </c>
    </row>
    <row r="7" spans="1:16" x14ac:dyDescent="0.25">
      <c r="A7" s="6" t="s">
        <v>8</v>
      </c>
      <c r="B7" s="7"/>
      <c r="C7" s="8">
        <v>0.5</v>
      </c>
      <c r="E7" s="1" t="s">
        <v>9</v>
      </c>
      <c r="H7" s="5">
        <f>P30</f>
        <v>208834.10893227014</v>
      </c>
    </row>
    <row r="8" spans="1:16" x14ac:dyDescent="0.25">
      <c r="A8" s="2"/>
      <c r="B8" s="3"/>
      <c r="C8" s="4"/>
      <c r="E8" s="6" t="s">
        <v>26</v>
      </c>
      <c r="F8" s="9"/>
      <c r="G8" s="9"/>
      <c r="H8" s="8">
        <f>H7/H5</f>
        <v>0.19992755665833675</v>
      </c>
    </row>
    <row r="9" spans="1:16" x14ac:dyDescent="0.25">
      <c r="A9" s="31" t="s">
        <v>10</v>
      </c>
      <c r="B9" s="31"/>
      <c r="C9" s="31"/>
      <c r="D9" s="31"/>
      <c r="E9" s="10"/>
      <c r="F9" s="10"/>
    </row>
    <row r="10" spans="1:16" x14ac:dyDescent="0.25">
      <c r="A10" s="32" t="s">
        <v>11</v>
      </c>
      <c r="B10" s="33" t="s">
        <v>12</v>
      </c>
      <c r="C10" s="33" t="s">
        <v>13</v>
      </c>
      <c r="D10" s="33" t="s">
        <v>14</v>
      </c>
    </row>
    <row r="11" spans="1:16" x14ac:dyDescent="0.25">
      <c r="A11" s="11" t="s">
        <v>25</v>
      </c>
      <c r="B11" s="12">
        <v>199</v>
      </c>
      <c r="C11" s="12">
        <f>B11*$C$7</f>
        <v>99.5</v>
      </c>
      <c r="D11" s="12">
        <f>B11*$C$6</f>
        <v>139.29999999999998</v>
      </c>
    </row>
    <row r="12" spans="1:16" x14ac:dyDescent="0.25">
      <c r="A12" s="11" t="s">
        <v>15</v>
      </c>
      <c r="B12" s="12">
        <v>124</v>
      </c>
      <c r="C12" s="12">
        <f>B12*$C$7</f>
        <v>62</v>
      </c>
      <c r="D12" s="12">
        <f>B12*$C$6</f>
        <v>86.8</v>
      </c>
    </row>
    <row r="13" spans="1:16" x14ac:dyDescent="0.25">
      <c r="A13" s="11" t="s">
        <v>16</v>
      </c>
      <c r="B13" s="12">
        <v>99</v>
      </c>
      <c r="C13" s="12">
        <f>B13*$C$7</f>
        <v>49.5</v>
      </c>
      <c r="D13" s="12">
        <f>B13*$C$6</f>
        <v>69.3</v>
      </c>
    </row>
    <row r="14" spans="1:16" x14ac:dyDescent="0.25">
      <c r="A14" s="13" t="s">
        <v>17</v>
      </c>
      <c r="B14" s="14">
        <v>239</v>
      </c>
      <c r="C14" s="14">
        <f>B14*$C$7</f>
        <v>119.5</v>
      </c>
      <c r="D14" s="14">
        <f>B14*$C$6</f>
        <v>167.29999999999998</v>
      </c>
    </row>
    <row r="16" spans="1:16" ht="15.75" thickBot="1" x14ac:dyDescent="0.3">
      <c r="A16" s="34" t="s">
        <v>18</v>
      </c>
      <c r="B16" s="34"/>
      <c r="C16" s="34"/>
      <c r="D16" s="35">
        <v>1</v>
      </c>
      <c r="E16" s="35">
        <v>2</v>
      </c>
      <c r="F16" s="35">
        <v>3</v>
      </c>
      <c r="G16" s="35">
        <v>4</v>
      </c>
      <c r="H16" s="35">
        <v>5</v>
      </c>
      <c r="I16" s="35">
        <v>6</v>
      </c>
      <c r="J16" s="35">
        <v>7</v>
      </c>
      <c r="K16" s="35">
        <v>8</v>
      </c>
      <c r="L16" s="35">
        <v>9</v>
      </c>
      <c r="M16" s="35">
        <v>10</v>
      </c>
      <c r="N16" s="35">
        <v>11</v>
      </c>
      <c r="O16" s="35">
        <v>12</v>
      </c>
      <c r="P16" s="36" t="s">
        <v>19</v>
      </c>
    </row>
    <row r="17" spans="1:16" x14ac:dyDescent="0.25">
      <c r="A17" s="15" t="s">
        <v>20</v>
      </c>
      <c r="B17" s="15"/>
      <c r="C17" s="15"/>
      <c r="D17" s="16">
        <v>1</v>
      </c>
      <c r="E17" s="16">
        <f>D17*(1+$C$5)</f>
        <v>1.1151312492280114</v>
      </c>
      <c r="F17" s="16">
        <f t="shared" ref="F17:O17" si="0">E17*(1+$C$5)</f>
        <v>1.2435177030048254</v>
      </c>
      <c r="G17" s="16">
        <f t="shared" si="0"/>
        <v>1.3866854495889183</v>
      </c>
      <c r="H17" s="16">
        <f t="shared" si="0"/>
        <v>1.5463362776863971</v>
      </c>
      <c r="I17" s="16">
        <f t="shared" si="0"/>
        <v>1.7243679050630252</v>
      </c>
      <c r="J17" s="16">
        <f t="shared" si="0"/>
        <v>1.9228965361016204</v>
      </c>
      <c r="K17" s="16">
        <f t="shared" si="0"/>
        <v>2.1442820164392158</v>
      </c>
      <c r="L17" s="16">
        <f t="shared" si="0"/>
        <v>2.3911558836890219</v>
      </c>
      <c r="M17" s="16">
        <f t="shared" si="0"/>
        <v>2.6664526476770485</v>
      </c>
      <c r="N17" s="16">
        <f t="shared" si="0"/>
        <v>2.9734446720114458</v>
      </c>
      <c r="O17" s="16">
        <f t="shared" si="0"/>
        <v>3.3157810716104983</v>
      </c>
      <c r="P17" s="17"/>
    </row>
    <row r="18" spans="1:16" ht="45" x14ac:dyDescent="0.25">
      <c r="A18" s="3" t="s">
        <v>21</v>
      </c>
      <c r="B18" s="37" t="s">
        <v>22</v>
      </c>
      <c r="C18" s="37" t="s">
        <v>27</v>
      </c>
      <c r="P18" s="3"/>
    </row>
    <row r="19" spans="1:16" x14ac:dyDescent="0.25">
      <c r="A19" s="11" t="s">
        <v>25</v>
      </c>
      <c r="B19" s="1">
        <v>100</v>
      </c>
      <c r="C19" s="1">
        <v>3</v>
      </c>
      <c r="D19" s="18">
        <f>IF(D$16&lt;=$C19,$C11,$B11)*$B19*D$17</f>
        <v>9950</v>
      </c>
      <c r="E19" s="18">
        <f t="shared" ref="E19:O19" si="1">IF(E$16&lt;=$C19,$C11,$B11)*$B19*E$17</f>
        <v>11095.555929818715</v>
      </c>
      <c r="F19" s="18">
        <f t="shared" si="1"/>
        <v>12373.001144898013</v>
      </c>
      <c r="G19" s="18">
        <f t="shared" si="1"/>
        <v>27595.040446819472</v>
      </c>
      <c r="H19" s="18">
        <f t="shared" si="1"/>
        <v>30772.091925959303</v>
      </c>
      <c r="I19" s="18">
        <f t="shared" si="1"/>
        <v>34314.921310754202</v>
      </c>
      <c r="J19" s="18">
        <f t="shared" si="1"/>
        <v>38265.641068422243</v>
      </c>
      <c r="K19" s="18">
        <f t="shared" si="1"/>
        <v>42671.212127140396</v>
      </c>
      <c r="L19" s="18">
        <f t="shared" si="1"/>
        <v>47584.002085411536</v>
      </c>
      <c r="M19" s="18">
        <f t="shared" si="1"/>
        <v>53062.407688773266</v>
      </c>
      <c r="N19" s="18">
        <f t="shared" si="1"/>
        <v>59171.54897302777</v>
      </c>
      <c r="O19" s="18">
        <f t="shared" si="1"/>
        <v>65984.043325048915</v>
      </c>
      <c r="P19" s="19">
        <f>SUM(D19:O19)</f>
        <v>432839.4660260739</v>
      </c>
    </row>
    <row r="20" spans="1:16" x14ac:dyDescent="0.25">
      <c r="A20" s="11" t="s">
        <v>15</v>
      </c>
      <c r="B20" s="1">
        <v>50</v>
      </c>
      <c r="C20" s="1">
        <v>5</v>
      </c>
      <c r="D20" s="18">
        <f>IF(D$16&lt;=$C20,$C12,$B12)*$B20*D$17</f>
        <v>3100</v>
      </c>
      <c r="E20" s="18">
        <f t="shared" ref="E20:O20" si="2">IF(E$16&lt;=$C20,$C12,$B12)*$B20*E$17</f>
        <v>3456.9068726068353</v>
      </c>
      <c r="F20" s="18">
        <f t="shared" si="2"/>
        <v>3854.9048793149591</v>
      </c>
      <c r="G20" s="18">
        <f t="shared" si="2"/>
        <v>4298.7248937256463</v>
      </c>
      <c r="H20" s="18">
        <f t="shared" si="2"/>
        <v>4793.6424608278312</v>
      </c>
      <c r="I20" s="18">
        <f t="shared" si="2"/>
        <v>10691.081011390756</v>
      </c>
      <c r="J20" s="18">
        <f t="shared" si="2"/>
        <v>11921.958523830046</v>
      </c>
      <c r="K20" s="18">
        <f t="shared" si="2"/>
        <v>13294.548501923138</v>
      </c>
      <c r="L20" s="18">
        <f t="shared" si="2"/>
        <v>14825.166478871935</v>
      </c>
      <c r="M20" s="18">
        <f t="shared" si="2"/>
        <v>16532.006415597702</v>
      </c>
      <c r="N20" s="18">
        <f t="shared" si="2"/>
        <v>18435.356966470965</v>
      </c>
      <c r="O20" s="18">
        <f t="shared" si="2"/>
        <v>20557.842643985088</v>
      </c>
      <c r="P20" s="19">
        <f>SUM(D20:O20)</f>
        <v>125762.13964854491</v>
      </c>
    </row>
    <row r="21" spans="1:16" x14ac:dyDescent="0.25">
      <c r="A21" s="11" t="s">
        <v>16</v>
      </c>
      <c r="B21" s="1">
        <v>70</v>
      </c>
      <c r="C21" s="1">
        <v>2</v>
      </c>
      <c r="D21" s="18">
        <f t="shared" ref="D21:O21" si="3">IF(D$16&lt;=$C21,$C13,$B13)*$B21*D$17</f>
        <v>3465</v>
      </c>
      <c r="E21" s="18">
        <f t="shared" si="3"/>
        <v>3863.9297785750596</v>
      </c>
      <c r="F21" s="18">
        <f t="shared" si="3"/>
        <v>8617.5776818234408</v>
      </c>
      <c r="G21" s="18">
        <f t="shared" si="3"/>
        <v>9609.7301656512027</v>
      </c>
      <c r="H21" s="18">
        <f t="shared" si="3"/>
        <v>10716.110404366733</v>
      </c>
      <c r="I21" s="18">
        <f t="shared" si="3"/>
        <v>11949.869582086765</v>
      </c>
      <c r="J21" s="18">
        <f t="shared" si="3"/>
        <v>13325.67299518423</v>
      </c>
      <c r="K21" s="18">
        <f t="shared" si="3"/>
        <v>14859.874373923765</v>
      </c>
      <c r="L21" s="18">
        <f t="shared" si="3"/>
        <v>16570.71027396492</v>
      </c>
      <c r="M21" s="18">
        <f t="shared" si="3"/>
        <v>18478.516848401945</v>
      </c>
      <c r="N21" s="18">
        <f t="shared" si="3"/>
        <v>20605.97157703932</v>
      </c>
      <c r="O21" s="18">
        <f t="shared" si="3"/>
        <v>22978.362826260753</v>
      </c>
      <c r="P21" s="19">
        <f>SUM(D21:O21)</f>
        <v>155041.32650727814</v>
      </c>
    </row>
    <row r="22" spans="1:16" x14ac:dyDescent="0.25">
      <c r="A22" s="11" t="s">
        <v>17</v>
      </c>
      <c r="B22" s="1">
        <v>75</v>
      </c>
      <c r="C22" s="1">
        <v>7</v>
      </c>
      <c r="D22" s="18">
        <f t="shared" ref="D22:O22" si="4">IF(D$16&lt;=$C22,$C14,$B14)*$B22*D$17</f>
        <v>8962.5</v>
      </c>
      <c r="E22" s="18">
        <f t="shared" si="4"/>
        <v>9994.3638212060523</v>
      </c>
      <c r="F22" s="18">
        <f t="shared" si="4"/>
        <v>11145.027413180747</v>
      </c>
      <c r="G22" s="18">
        <f t="shared" si="4"/>
        <v>12428.16834194068</v>
      </c>
      <c r="H22" s="18">
        <f t="shared" si="4"/>
        <v>13859.038888764335</v>
      </c>
      <c r="I22" s="18">
        <f t="shared" si="4"/>
        <v>15454.647349127363</v>
      </c>
      <c r="J22" s="18">
        <f t="shared" si="4"/>
        <v>17233.960204810774</v>
      </c>
      <c r="K22" s="18">
        <f t="shared" si="4"/>
        <v>38436.255144672941</v>
      </c>
      <c r="L22" s="18">
        <f t="shared" si="4"/>
        <v>42861.469215125719</v>
      </c>
      <c r="M22" s="18">
        <f t="shared" si="4"/>
        <v>47796.163709611094</v>
      </c>
      <c r="N22" s="18">
        <f t="shared" si="4"/>
        <v>53298.995745805165</v>
      </c>
      <c r="O22" s="18">
        <f t="shared" si="4"/>
        <v>59435.375708618179</v>
      </c>
      <c r="P22" s="19">
        <f>SUM(D22:O22)</f>
        <v>330905.96554286306</v>
      </c>
    </row>
    <row r="23" spans="1:16" x14ac:dyDescent="0.25">
      <c r="A23" s="20" t="s">
        <v>5</v>
      </c>
      <c r="B23" s="21"/>
      <c r="C23" s="21"/>
      <c r="D23" s="22">
        <f>SUM(D19:D22)</f>
        <v>25477.5</v>
      </c>
      <c r="E23" s="22">
        <f t="shared" ref="E23:O23" si="5">SUM(E19:E22)</f>
        <v>28410.756402206665</v>
      </c>
      <c r="F23" s="22">
        <f t="shared" si="5"/>
        <v>35990.511119217161</v>
      </c>
      <c r="G23" s="22">
        <f t="shared" si="5"/>
        <v>53931.663848137003</v>
      </c>
      <c r="H23" s="22">
        <f t="shared" si="5"/>
        <v>60140.883679918203</v>
      </c>
      <c r="I23" s="22">
        <f t="shared" si="5"/>
        <v>72410.519253359089</v>
      </c>
      <c r="J23" s="22">
        <f t="shared" si="5"/>
        <v>80747.23279224729</v>
      </c>
      <c r="K23" s="22">
        <f t="shared" si="5"/>
        <v>109261.89014766025</v>
      </c>
      <c r="L23" s="22">
        <f t="shared" si="5"/>
        <v>121841.34805337411</v>
      </c>
      <c r="M23" s="22">
        <f t="shared" si="5"/>
        <v>135869.09466238401</v>
      </c>
      <c r="N23" s="22">
        <f t="shared" si="5"/>
        <v>151511.87326234323</v>
      </c>
      <c r="O23" s="22">
        <f t="shared" si="5"/>
        <v>168955.62450391293</v>
      </c>
      <c r="P23" s="23">
        <f>SUM(D23:O23)</f>
        <v>1044548.89772476</v>
      </c>
    </row>
    <row r="24" spans="1:16" x14ac:dyDescent="0.25">
      <c r="A24" s="3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9"/>
    </row>
    <row r="25" spans="1:16" x14ac:dyDescent="0.25">
      <c r="A25" s="11" t="s">
        <v>25</v>
      </c>
      <c r="D25" s="5">
        <f>$D11*$B19*D$17</f>
        <v>13929.999999999998</v>
      </c>
      <c r="E25" s="5">
        <f t="shared" ref="E25:O25" si="6">$D11*$B19*E$17</f>
        <v>15533.778301746197</v>
      </c>
      <c r="F25" s="5">
        <f t="shared" si="6"/>
        <v>17322.201602857218</v>
      </c>
      <c r="G25" s="5">
        <f t="shared" si="6"/>
        <v>19316.528312773629</v>
      </c>
      <c r="H25" s="5">
        <f t="shared" si="6"/>
        <v>21540.46434817151</v>
      </c>
      <c r="I25" s="5">
        <f t="shared" si="6"/>
        <v>24020.444917527937</v>
      </c>
      <c r="J25" s="5">
        <f t="shared" si="6"/>
        <v>26785.948747895567</v>
      </c>
      <c r="K25" s="5">
        <f t="shared" si="6"/>
        <v>29869.848488998272</v>
      </c>
      <c r="L25" s="5">
        <f t="shared" si="6"/>
        <v>33308.801459788068</v>
      </c>
      <c r="M25" s="5">
        <f t="shared" si="6"/>
        <v>37143.685382141281</v>
      </c>
      <c r="N25" s="5">
        <f t="shared" si="6"/>
        <v>41420.084281119438</v>
      </c>
      <c r="O25" s="5">
        <f t="shared" si="6"/>
        <v>46188.830327534233</v>
      </c>
      <c r="P25" s="19">
        <f t="shared" ref="P25:P30" si="7">SUM(D25:O25)</f>
        <v>326380.61617055337</v>
      </c>
    </row>
    <row r="26" spans="1:16" x14ac:dyDescent="0.25">
      <c r="A26" s="11" t="s">
        <v>15</v>
      </c>
      <c r="D26" s="5">
        <f>$D12*$B20*D$17</f>
        <v>4340</v>
      </c>
      <c r="E26" s="5">
        <f t="shared" ref="E26:O26" si="8">$D12*$B20*E$17</f>
        <v>4839.6696216495693</v>
      </c>
      <c r="F26" s="5">
        <f t="shared" si="8"/>
        <v>5396.8668310409421</v>
      </c>
      <c r="G26" s="5">
        <f t="shared" si="8"/>
        <v>6018.2148512159056</v>
      </c>
      <c r="H26" s="5">
        <f t="shared" si="8"/>
        <v>6711.099445158964</v>
      </c>
      <c r="I26" s="5">
        <f t="shared" si="8"/>
        <v>7483.756707973529</v>
      </c>
      <c r="J26" s="5">
        <f t="shared" si="8"/>
        <v>8345.3709666810319</v>
      </c>
      <c r="K26" s="5">
        <f t="shared" si="8"/>
        <v>9306.1839513461964</v>
      </c>
      <c r="L26" s="5">
        <f t="shared" si="8"/>
        <v>10377.616535210354</v>
      </c>
      <c r="M26" s="5">
        <f t="shared" si="8"/>
        <v>11572.40449091839</v>
      </c>
      <c r="N26" s="5">
        <f t="shared" si="8"/>
        <v>12904.749876529675</v>
      </c>
      <c r="O26" s="5">
        <f t="shared" si="8"/>
        <v>14390.489850789563</v>
      </c>
      <c r="P26" s="19">
        <f t="shared" si="7"/>
        <v>101686.42312851411</v>
      </c>
    </row>
    <row r="27" spans="1:16" x14ac:dyDescent="0.25">
      <c r="A27" s="11" t="s">
        <v>16</v>
      </c>
      <c r="D27" s="5">
        <f t="shared" ref="D27:O27" si="9">$D13*$B21*D$17</f>
        <v>4851</v>
      </c>
      <c r="E27" s="5">
        <f t="shared" si="9"/>
        <v>5409.5016900050832</v>
      </c>
      <c r="F27" s="5">
        <f t="shared" si="9"/>
        <v>6032.3043772764086</v>
      </c>
      <c r="G27" s="5">
        <f t="shared" si="9"/>
        <v>6726.8111159558421</v>
      </c>
      <c r="H27" s="5">
        <f t="shared" si="9"/>
        <v>7501.2772830567128</v>
      </c>
      <c r="I27" s="5">
        <f t="shared" si="9"/>
        <v>8364.908707460736</v>
      </c>
      <c r="J27" s="5">
        <f t="shared" si="9"/>
        <v>9327.9710966289604</v>
      </c>
      <c r="K27" s="5">
        <f t="shared" si="9"/>
        <v>10401.912061746636</v>
      </c>
      <c r="L27" s="5">
        <f t="shared" si="9"/>
        <v>11599.497191775445</v>
      </c>
      <c r="M27" s="5">
        <f t="shared" si="9"/>
        <v>12934.961793881363</v>
      </c>
      <c r="N27" s="5">
        <f t="shared" si="9"/>
        <v>14424.180103927523</v>
      </c>
      <c r="O27" s="5">
        <f t="shared" si="9"/>
        <v>16084.853978382527</v>
      </c>
      <c r="P27" s="19">
        <f t="shared" si="7"/>
        <v>113659.17940009724</v>
      </c>
    </row>
    <row r="28" spans="1:16" x14ac:dyDescent="0.25">
      <c r="A28" s="11" t="s">
        <v>17</v>
      </c>
      <c r="D28" s="5">
        <f t="shared" ref="D28:O28" si="10">$D14*$B22*D$17</f>
        <v>12547.499999999998</v>
      </c>
      <c r="E28" s="5">
        <f t="shared" si="10"/>
        <v>13992.109349688471</v>
      </c>
      <c r="F28" s="5">
        <f t="shared" si="10"/>
        <v>15603.038378453046</v>
      </c>
      <c r="G28" s="5">
        <f t="shared" si="10"/>
        <v>17399.435678716949</v>
      </c>
      <c r="H28" s="5">
        <f t="shared" si="10"/>
        <v>19402.654444270065</v>
      </c>
      <c r="I28" s="5">
        <f t="shared" si="10"/>
        <v>21636.506288778306</v>
      </c>
      <c r="J28" s="5">
        <f t="shared" si="10"/>
        <v>24127.544286735079</v>
      </c>
      <c r="K28" s="5">
        <f t="shared" si="10"/>
        <v>26905.378601271055</v>
      </c>
      <c r="L28" s="5">
        <f t="shared" si="10"/>
        <v>30003.028450587997</v>
      </c>
      <c r="M28" s="5">
        <f t="shared" si="10"/>
        <v>33457.31459672776</v>
      </c>
      <c r="N28" s="5">
        <f t="shared" si="10"/>
        <v>37309.297022063613</v>
      </c>
      <c r="O28" s="5">
        <f t="shared" si="10"/>
        <v>41604.762996032718</v>
      </c>
      <c r="P28" s="19">
        <f t="shared" si="7"/>
        <v>293988.57009332505</v>
      </c>
    </row>
    <row r="29" spans="1:16" x14ac:dyDescent="0.25">
      <c r="A29" s="20" t="s">
        <v>24</v>
      </c>
      <c r="B29" s="21"/>
      <c r="C29" s="21"/>
      <c r="D29" s="22">
        <f>SUM(D25:D28)</f>
        <v>35668.5</v>
      </c>
      <c r="E29" s="22">
        <f t="shared" ref="E29:O29" si="11">SUM(E25:E28)</f>
        <v>39775.058963089323</v>
      </c>
      <c r="F29" s="22">
        <f t="shared" si="11"/>
        <v>44354.411189627615</v>
      </c>
      <c r="G29" s="22">
        <f t="shared" si="11"/>
        <v>49460.989958662329</v>
      </c>
      <c r="H29" s="22">
        <f t="shared" si="11"/>
        <v>55155.495520657249</v>
      </c>
      <c r="I29" s="22">
        <f t="shared" si="11"/>
        <v>61505.616621740512</v>
      </c>
      <c r="J29" s="22">
        <f t="shared" si="11"/>
        <v>68586.835097940639</v>
      </c>
      <c r="K29" s="22">
        <f t="shared" si="11"/>
        <v>76483.323103362171</v>
      </c>
      <c r="L29" s="22">
        <f t="shared" si="11"/>
        <v>85288.943637361866</v>
      </c>
      <c r="M29" s="22">
        <f t="shared" si="11"/>
        <v>95108.36626366878</v>
      </c>
      <c r="N29" s="22">
        <f t="shared" si="11"/>
        <v>106058.31128364024</v>
      </c>
      <c r="O29" s="22">
        <f t="shared" si="11"/>
        <v>118268.93715273905</v>
      </c>
      <c r="P29" s="23">
        <f t="shared" si="7"/>
        <v>835714.7887924898</v>
      </c>
    </row>
    <row r="30" spans="1:16" ht="15.75" thickBot="1" x14ac:dyDescent="0.3">
      <c r="A30" s="24" t="s">
        <v>9</v>
      </c>
      <c r="B30" s="25"/>
      <c r="C30" s="25"/>
      <c r="D30" s="26">
        <f t="shared" ref="D30:O30" si="12">D23-D29</f>
        <v>-10191</v>
      </c>
      <c r="E30" s="26">
        <f t="shared" si="12"/>
        <v>-11364.302560882657</v>
      </c>
      <c r="F30" s="26">
        <f t="shared" si="12"/>
        <v>-8363.9000704104546</v>
      </c>
      <c r="G30" s="26">
        <f t="shared" si="12"/>
        <v>4470.6738894746741</v>
      </c>
      <c r="H30" s="26">
        <f t="shared" si="12"/>
        <v>4985.3881592609541</v>
      </c>
      <c r="I30" s="26">
        <f t="shared" si="12"/>
        <v>10904.902631618577</v>
      </c>
      <c r="J30" s="26">
        <f t="shared" si="12"/>
        <v>12160.397694306652</v>
      </c>
      <c r="K30" s="26">
        <f t="shared" si="12"/>
        <v>32778.567044298077</v>
      </c>
      <c r="L30" s="26">
        <f t="shared" si="12"/>
        <v>36552.404416012243</v>
      </c>
      <c r="M30" s="26">
        <f t="shared" si="12"/>
        <v>40760.728398715233</v>
      </c>
      <c r="N30" s="26">
        <f t="shared" si="12"/>
        <v>45453.561978702986</v>
      </c>
      <c r="O30" s="26">
        <f t="shared" si="12"/>
        <v>50686.687351173881</v>
      </c>
      <c r="P30" s="26">
        <f t="shared" si="7"/>
        <v>208834.10893227014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Dean Mayer</cp:lastModifiedBy>
  <dcterms:created xsi:type="dcterms:W3CDTF">2002-01-18T16:58:37Z</dcterms:created>
  <dcterms:modified xsi:type="dcterms:W3CDTF">2013-07-24T19:08:23Z</dcterms:modified>
</cp:coreProperties>
</file>